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150" activeTab="1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_xlnm.Print_Area" localSheetId="1">'Расходы'!$A$1:$G$91</definedName>
  </definedNames>
  <calcPr fullCalcOnLoad="1"/>
</workbook>
</file>

<file path=xl/sharedStrings.xml><?xml version="1.0" encoding="utf-8"?>
<sst xmlns="http://schemas.openxmlformats.org/spreadsheetml/2006/main" count="221" uniqueCount="196">
  <si>
    <t>КБК</t>
  </si>
  <si>
    <t xml:space="preserve">Наименование </t>
  </si>
  <si>
    <t xml:space="preserve">Назнач. на год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</si>
  <si>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</si>
  <si>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</si>
  <si>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</si>
  <si>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</si>
  <si>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</si>
  <si>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</si>
  <si>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</si>
  <si>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</si>
  <si>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</si>
  <si>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</si>
  <si>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</si>
  <si>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</si>
  <si>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</si>
  <si>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</si>
  <si>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</si>
  <si>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</si>
  <si>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</si>
  <si>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</si>
  <si>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</si>
  <si>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</si>
  <si>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</si>
  <si>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</si>
  <si>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</si>
  <si>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</si>
  <si>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</si>
  <si>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</si>
  <si>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</si>
  <si>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</si>
  <si>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</si>
  <si>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</si>
  <si>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</si>
  <si>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</si>
  <si>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</si>
  <si>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</si>
  <si>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</si>
  <si>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</si>
  <si>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 1 11 09000 00 0000 120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</si>
  <si>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</si>
  <si>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</si>
  <si>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</si>
  <si>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</si>
  <si>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</si>
  <si>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</si>
  <si>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</si>
  <si>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</si>
  <si>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</si>
  <si>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</si>
  <si>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</si>
  <si>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</si>
  <si>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</si>
  <si>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</si>
  <si>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</si>
  <si>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</si>
  <si>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</si>
  <si>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</si>
  <si>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</si>
  <si>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</si>
  <si>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</si>
  <si>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</si>
  <si>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</si>
  <si>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</si>
  <si>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</si>
  <si>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</si>
  <si>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</si>
  <si>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безвозмездные поступления</t>
  </si>
  <si>
    <t xml:space="preserve"> 2 07 00000 00 0000 180</t>
  </si>
  <si>
    <t>ВСЕГО ДОХОДОВ</t>
  </si>
  <si>
    <t>Собственные доходы</t>
  </si>
  <si>
    <t xml:space="preserve"> 1 13 00000 00 0000 000</t>
  </si>
  <si>
    <t xml:space="preserve"> Исп. О.В. Кравцова</t>
  </si>
  <si>
    <t xml:space="preserve"> 2 19 00000 00 0000 151</t>
  </si>
  <si>
    <t>1 11 03000 00 0000 120</t>
  </si>
  <si>
    <t>Прочие межбюджетные трансферты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</si>
  <si>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</si>
  <si>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</si>
  <si>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</si>
  <si>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</si>
  <si>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</si>
  <si>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</si>
  <si>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</si>
  <si>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</si>
  <si>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</si>
  <si>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</si>
  <si>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Платежи от государственных и муниципальных унитарных предприятий
</t>
  </si>
  <si>
    <t>Прочие доходы от использования имущества</t>
  </si>
  <si>
    <t>Возмещение потерь сельскохозяйственного производства</t>
  </si>
  <si>
    <t xml:space="preserve">Исполн.       </t>
  </si>
  <si>
    <t xml:space="preserve">Исполнение доходов Районного Бюджета на 01.12.2016г. </t>
  </si>
  <si>
    <t xml:space="preserve">                                           Приложение № 2</t>
  </si>
  <si>
    <t>Приложение № 2</t>
  </si>
  <si>
    <t xml:space="preserve">                   Итоги исполнения расходов районного бюджета</t>
  </si>
  <si>
    <t>на 01.12.2016г.</t>
  </si>
  <si>
    <t>Назначено на  год</t>
  </si>
  <si>
    <t>Назначено на 9мес.</t>
  </si>
  <si>
    <t>Исполнено на 01.12.16г.</t>
  </si>
  <si>
    <t>Процент исполнения</t>
  </si>
  <si>
    <t>Процент исполнения к году</t>
  </si>
  <si>
    <t>Общегосударственные вопросы</t>
  </si>
  <si>
    <t>0100   Общегосударственные вопросы</t>
  </si>
  <si>
    <t xml:space="preserve">   коммунальные услуги</t>
  </si>
  <si>
    <t>0102   Функционирование высшего должностного лица субъекта Российской Федерации и муниципального образования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</si>
  <si>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</si>
  <si>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3538,9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</si>
  <si>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</si>
  <si>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18403,7</t>
  </si>
  <si>
    <t>0105  Судебная система</t>
  </si>
  <si>
    <t>1,5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</si>
  <si>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</si>
  <si>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6204,2</t>
  </si>
  <si>
    <t>0107 Обеспечение проведение выборов и референдумов</t>
  </si>
  <si>
    <t>0111  Резервные фонды</t>
  </si>
  <si>
    <t>100</t>
  </si>
  <si>
    <t>0113   Другие общегосударственные вопросы</t>
  </si>
  <si>
    <t>15385,6</t>
  </si>
  <si>
    <t>Национальная оборона</t>
  </si>
  <si>
    <t>0200  Национальная оборона</t>
  </si>
  <si>
    <t>0203  Мобилизационная и вневойсковая подготовка</t>
  </si>
  <si>
    <t>722,7</t>
  </si>
  <si>
    <t xml:space="preserve">   в т.ч.опплата труда и начисления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</si>
  <si>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</si>
  <si>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</si>
  <si>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</si>
  <si>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1975,9</t>
  </si>
  <si>
    <t>1655,0</t>
  </si>
  <si>
    <t>0310   Обеспечение противопожарной безопасности</t>
  </si>
  <si>
    <t>236,7</t>
  </si>
  <si>
    <t>Национальная экономика</t>
  </si>
  <si>
    <t>0400   Национальная экономика</t>
  </si>
  <si>
    <t>0405  Сельское хозяйство и рыболовство</t>
  </si>
  <si>
    <t>2711,1</t>
  </si>
  <si>
    <t>0408  Транспорт</t>
  </si>
  <si>
    <t>8445,4</t>
  </si>
  <si>
    <t>0409   Дорожное хозяйство</t>
  </si>
  <si>
    <t>9279,9</t>
  </si>
  <si>
    <t>0412  Другие вопросы</t>
  </si>
  <si>
    <t>6827,2</t>
  </si>
  <si>
    <t>Жилищно-коммунальное хозяйство</t>
  </si>
  <si>
    <t>0500  Жилищно-коммунальное хозяйство</t>
  </si>
  <si>
    <t>0501  Жилищное хозяйство</t>
  </si>
  <si>
    <t>32230,5</t>
  </si>
  <si>
    <t>0502  Коммунальное хозяйство</t>
  </si>
  <si>
    <t>3029,3</t>
  </si>
  <si>
    <t>0503  Благоустройство</t>
  </si>
  <si>
    <t>687,2</t>
  </si>
  <si>
    <t>0505  Другие вопросы в области жилищно-коммунального хозяйства</t>
  </si>
  <si>
    <t>8512,9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</si>
  <si>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</si>
  <si>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</si>
  <si>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1131,6</t>
  </si>
  <si>
    <t>Образование</t>
  </si>
  <si>
    <t>0700  Образование</t>
  </si>
  <si>
    <t xml:space="preserve">   в т.ч.оплата труда и начисления</t>
  </si>
  <si>
    <t>0701  Дошкольное образование</t>
  </si>
  <si>
    <t>0702  Общее образование</t>
  </si>
  <si>
    <t>170701,5</t>
  </si>
  <si>
    <t>0707  Молодежная политика и оздоровление детей</t>
  </si>
  <si>
    <t>3149,4</t>
  </si>
  <si>
    <t>0709   Другие вопросы в области образования</t>
  </si>
  <si>
    <t>9607,9</t>
  </si>
  <si>
    <t>Культура, кинематография</t>
  </si>
  <si>
    <t>0800  Культура, кинематография</t>
  </si>
  <si>
    <t>0801  Культура</t>
  </si>
  <si>
    <t>20693,9</t>
  </si>
  <si>
    <t>0804  Другие вопросы в области культуры, кинематографии</t>
  </si>
  <si>
    <t>2427,7</t>
  </si>
  <si>
    <t>Здравоохранение</t>
  </si>
  <si>
    <t>0900  Здравоохранение</t>
  </si>
  <si>
    <t xml:space="preserve">0909  Другие вопросы в области здравоохранения </t>
  </si>
  <si>
    <t>Социальная политика</t>
  </si>
  <si>
    <t>1000  Социальная политика</t>
  </si>
  <si>
    <t>1001  Пенсионное обеспечение</t>
  </si>
  <si>
    <t>650</t>
  </si>
  <si>
    <t>1002  Социальное обслуживание населения</t>
  </si>
  <si>
    <t>29203,2</t>
  </si>
  <si>
    <t>1003  Социальное обеспечение населения</t>
  </si>
  <si>
    <t>8867,9</t>
  </si>
  <si>
    <t>1004  Охрана семьи и детства</t>
  </si>
  <si>
    <t>1218,5</t>
  </si>
  <si>
    <t>1006  Другие вопросы в области социальной политики</t>
  </si>
  <si>
    <t>4755</t>
  </si>
  <si>
    <t>Физическая культура и спорт</t>
  </si>
  <si>
    <t>1100  Физическая культура и спорт</t>
  </si>
  <si>
    <t>1102  Массовый спорт</t>
  </si>
  <si>
    <t>1105 Другие вопросы в области физкультуры и спорта</t>
  </si>
  <si>
    <t>4378,9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</si>
  <si>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</si>
  <si>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</si>
  <si>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230</t>
  </si>
  <si>
    <t>1400   Межбюджетные трансферты общего характера бюджетам субъектов Российской Федерации и муниципальных образований</t>
  </si>
  <si>
    <t>69486,8</t>
  </si>
  <si>
    <t>ВСЕГО:</t>
  </si>
  <si>
    <t>всего зпл</t>
  </si>
  <si>
    <t>всего коммун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</si>
</sst>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#.##0.0"/>
    <numFmt numFmtId="168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right" vertical="top"/>
    </xf>
    <xf numFmtId="164" fontId="4" fillId="34" borderId="10" xfId="0" applyNumberFormat="1" applyFont="1" applyFill="1" applyBorder="1" applyAlignment="1">
      <alignment vertical="top"/>
    </xf>
    <xf numFmtId="164" fontId="4" fillId="34" borderId="12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horizontal="right" vertical="top"/>
    </xf>
    <xf numFmtId="164" fontId="4" fillId="25" borderId="24" xfId="0" applyNumberFormat="1" applyFont="1" applyFill="1" applyBorder="1" applyAlignment="1">
      <alignment vertical="top"/>
    </xf>
    <xf numFmtId="164" fontId="4" fillId="25" borderId="25" xfId="0" applyNumberFormat="1" applyFont="1" applyFill="1" applyBorder="1" applyAlignment="1">
      <alignment vertical="top"/>
    </xf>
    <xf numFmtId="0" fontId="2" fillId="35" borderId="26" xfId="0" applyFont="1" applyFill="1" applyBorder="1" applyAlignment="1">
      <alignment vertical="top"/>
    </xf>
    <xf numFmtId="164" fontId="48" fillId="35" borderId="10" xfId="0" applyNumberFormat="1" applyFont="1" applyFill="1" applyBorder="1" applyAlignment="1">
      <alignment vertical="top"/>
    </xf>
    <xf numFmtId="164" fontId="48" fillId="35" borderId="12" xfId="0" applyNumberFormat="1" applyFont="1" applyFill="1" applyBorder="1" applyAlignment="1">
      <alignment vertical="top"/>
    </xf>
    <xf numFmtId="164" fontId="4" fillId="25" borderId="10" xfId="0" applyNumberFormat="1" applyFont="1" applyFill="1" applyBorder="1" applyAlignment="1">
      <alignment vertical="top"/>
    </xf>
    <xf numFmtId="0" fontId="49" fillId="34" borderId="27" xfId="0" applyFont="1" applyFill="1" applyBorder="1" applyAlignment="1">
      <alignment vertical="top"/>
    </xf>
    <xf numFmtId="164" fontId="50" fillId="34" borderId="28" xfId="0" applyNumberFormat="1" applyFont="1" applyFill="1" applyBorder="1" applyAlignment="1">
      <alignment vertical="top"/>
    </xf>
    <xf numFmtId="164" fontId="50" fillId="34" borderId="29" xfId="0" applyNumberFormat="1" applyFont="1" applyFill="1" applyBorder="1" applyAlignment="1">
      <alignment vertical="top"/>
    </xf>
    <xf numFmtId="0" fontId="4" fillId="25" borderId="24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0" fillId="34" borderId="28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/>
    </xf>
    <xf numFmtId="168" fontId="26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7" fillId="36" borderId="10" xfId="0" applyNumberFormat="1" applyFont="1" applyFill="1" applyBorder="1" applyAlignment="1">
      <alignment horizontal="center" wrapText="1"/>
    </xf>
    <xf numFmtId="49" fontId="27" fillId="36" borderId="10" xfId="0" applyNumberFormat="1" applyFont="1" applyFill="1" applyBorder="1" applyAlignment="1">
      <alignment horizontal="right" wrapText="1"/>
    </xf>
    <xf numFmtId="0" fontId="27" fillId="36" borderId="10" xfId="0" applyFont="1" applyFill="1" applyBorder="1" applyAlignment="1">
      <alignment/>
    </xf>
    <xf numFmtId="168" fontId="27" fillId="36" borderId="10" xfId="0" applyNumberFormat="1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7" borderId="0" xfId="0" applyFont="1" applyFill="1" applyAlignment="1">
      <alignment/>
    </xf>
    <xf numFmtId="0" fontId="27" fillId="36" borderId="0" xfId="0" applyFont="1" applyFill="1" applyAlignment="1">
      <alignment/>
    </xf>
    <xf numFmtId="49" fontId="26" fillId="38" borderId="10" xfId="0" applyNumberFormat="1" applyFont="1" applyFill="1" applyBorder="1" applyAlignment="1">
      <alignment horizontal="left" wrapText="1"/>
    </xf>
    <xf numFmtId="168" fontId="26" fillId="39" borderId="10" xfId="0" applyNumberFormat="1" applyFont="1" applyFill="1" applyBorder="1" applyAlignment="1">
      <alignment horizontal="right"/>
    </xf>
    <xf numFmtId="168" fontId="26" fillId="38" borderId="10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0" fontId="26" fillId="37" borderId="0" xfId="0" applyFont="1" applyFill="1" applyAlignment="1">
      <alignment/>
    </xf>
    <xf numFmtId="0" fontId="26" fillId="38" borderId="0" xfId="0" applyFont="1" applyFill="1" applyAlignment="1">
      <alignment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/>
    </xf>
    <xf numFmtId="168" fontId="26" fillId="33" borderId="10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168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0" fontId="0" fillId="36" borderId="10" xfId="0" applyFill="1" applyBorder="1" applyAlignment="1">
      <alignment/>
    </xf>
    <xf numFmtId="49" fontId="0" fillId="38" borderId="10" xfId="0" applyNumberFormat="1" applyFill="1" applyBorder="1" applyAlignment="1">
      <alignment wrapText="1"/>
    </xf>
    <xf numFmtId="2" fontId="26" fillId="38" borderId="10" xfId="0" applyNumberFormat="1" applyFont="1" applyFill="1" applyBorder="1" applyAlignment="1">
      <alignment horizontal="right"/>
    </xf>
    <xf numFmtId="168" fontId="26" fillId="38" borderId="10" xfId="0" applyNumberFormat="1" applyFont="1" applyFill="1" applyBorder="1" applyAlignment="1">
      <alignment horizontal="right"/>
    </xf>
    <xf numFmtId="168" fontId="0" fillId="38" borderId="10" xfId="0" applyNumberFormat="1" applyFill="1" applyBorder="1" applyAlignment="1">
      <alignment/>
    </xf>
    <xf numFmtId="168" fontId="26" fillId="37" borderId="10" xfId="0" applyNumberFormat="1" applyFont="1" applyFill="1" applyBorder="1" applyAlignment="1">
      <alignment/>
    </xf>
    <xf numFmtId="168" fontId="0" fillId="36" borderId="10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49" fontId="26" fillId="38" borderId="10" xfId="0" applyNumberFormat="1" applyFont="1" applyFill="1" applyBorder="1" applyAlignment="1">
      <alignment wrapText="1"/>
    </xf>
    <xf numFmtId="49" fontId="26" fillId="37" borderId="10" xfId="0" applyNumberFormat="1" applyFont="1" applyFill="1" applyBorder="1" applyAlignment="1">
      <alignment wrapText="1"/>
    </xf>
    <xf numFmtId="49" fontId="26" fillId="37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68" fontId="26" fillId="36" borderId="10" xfId="0" applyNumberFormat="1" applyFont="1" applyFill="1" applyBorder="1" applyAlignment="1">
      <alignment/>
    </xf>
    <xf numFmtId="49" fontId="26" fillId="33" borderId="10" xfId="0" applyNumberFormat="1" applyFont="1" applyFill="1" applyBorder="1" applyAlignment="1">
      <alignment wrapText="1"/>
    </xf>
    <xf numFmtId="49" fontId="26" fillId="33" borderId="10" xfId="0" applyNumberFormat="1" applyFont="1" applyFill="1" applyBorder="1" applyAlignment="1">
      <alignment horizontal="right" wrapText="1"/>
    </xf>
    <xf numFmtId="0" fontId="26" fillId="33" borderId="10" xfId="0" applyFont="1" applyFill="1" applyBorder="1" applyAlignment="1">
      <alignment/>
    </xf>
    <xf numFmtId="0" fontId="51" fillId="40" borderId="30" xfId="0" applyNumberFormat="1" applyFont="1" applyFill="1" applyBorder="1" applyAlignment="1">
      <alignment horizontal="left" vertical="top" wrapText="1"/>
    </xf>
    <xf numFmtId="2" fontId="26" fillId="40" borderId="10" xfId="0" applyNumberFormat="1" applyFont="1" applyFill="1" applyBorder="1" applyAlignment="1">
      <alignment horizontal="right" wrapText="1"/>
    </xf>
    <xf numFmtId="168" fontId="26" fillId="40" borderId="10" xfId="0" applyNumberFormat="1" applyFont="1" applyFill="1" applyBorder="1" applyAlignment="1">
      <alignment horizontal="right" wrapText="1"/>
    </xf>
    <xf numFmtId="168" fontId="26" fillId="4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1" fillId="39" borderId="30" xfId="0" applyNumberFormat="1" applyFont="1" applyFill="1" applyBorder="1" applyAlignment="1">
      <alignment horizontal="left" vertical="top" wrapText="1"/>
    </xf>
    <xf numFmtId="49" fontId="26" fillId="39" borderId="10" xfId="0" applyNumberFormat="1" applyFont="1" applyFill="1" applyBorder="1" applyAlignment="1">
      <alignment horizontal="right" wrapText="1"/>
    </xf>
    <xf numFmtId="0" fontId="0" fillId="39" borderId="10" xfId="0" applyFill="1" applyBorder="1" applyAlignment="1">
      <alignment/>
    </xf>
    <xf numFmtId="168" fontId="0" fillId="39" borderId="10" xfId="0" applyNumberFormat="1" applyFill="1" applyBorder="1" applyAlignment="1">
      <alignment/>
    </xf>
    <xf numFmtId="168" fontId="26" fillId="39" borderId="10" xfId="0" applyNumberFormat="1" applyFont="1" applyFill="1" applyBorder="1" applyAlignment="1">
      <alignment/>
    </xf>
    <xf numFmtId="49" fontId="26" fillId="40" borderId="10" xfId="0" applyNumberFormat="1" applyFont="1" applyFill="1" applyBorder="1" applyAlignment="1">
      <alignment horizontal="right" wrapText="1"/>
    </xf>
    <xf numFmtId="49" fontId="26" fillId="38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168" fontId="0" fillId="33" borderId="10" xfId="0" applyNumberFormat="1" applyFont="1" applyFill="1" applyBorder="1" applyAlignment="1">
      <alignment/>
    </xf>
    <xf numFmtId="168" fontId="26" fillId="0" borderId="10" xfId="0" applyNumberFormat="1" applyFont="1" applyBorder="1" applyAlignment="1">
      <alignment horizontal="right" wrapText="1"/>
    </xf>
    <xf numFmtId="168" fontId="0" fillId="37" borderId="10" xfId="0" applyNumberFormat="1" applyFont="1" applyFill="1" applyBorder="1" applyAlignment="1">
      <alignment horizontal="right" wrapText="1"/>
    </xf>
    <xf numFmtId="0" fontId="0" fillId="37" borderId="10" xfId="0" applyFont="1" applyFill="1" applyBorder="1" applyAlignment="1">
      <alignment/>
    </xf>
    <xf numFmtId="0" fontId="26" fillId="37" borderId="10" xfId="0" applyFont="1" applyFill="1" applyBorder="1" applyAlignment="1">
      <alignment/>
    </xf>
    <xf numFmtId="168" fontId="0" fillId="37" borderId="10" xfId="0" applyNumberFormat="1" applyFont="1" applyFill="1" applyBorder="1" applyAlignment="1">
      <alignment/>
    </xf>
    <xf numFmtId="0" fontId="26" fillId="38" borderId="10" xfId="0" applyFont="1" applyFill="1" applyBorder="1" applyAlignment="1">
      <alignment horizontal="right"/>
    </xf>
    <xf numFmtId="0" fontId="26" fillId="38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68" fontId="0" fillId="37" borderId="10" xfId="0" applyNumberFormat="1" applyFill="1" applyBorder="1" applyAlignment="1">
      <alignment horizontal="right" wrapText="1"/>
    </xf>
    <xf numFmtId="168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horizontal="right" wrapText="1"/>
    </xf>
    <xf numFmtId="0" fontId="0" fillId="37" borderId="10" xfId="0" applyFill="1" applyBorder="1" applyAlignment="1">
      <alignment/>
    </xf>
    <xf numFmtId="49" fontId="27" fillId="40" borderId="10" xfId="0" applyNumberFormat="1" applyFont="1" applyFill="1" applyBorder="1" applyAlignment="1">
      <alignment horizontal="center" wrapText="1"/>
    </xf>
    <xf numFmtId="49" fontId="0" fillId="40" borderId="10" xfId="0" applyNumberFormat="1" applyFill="1" applyBorder="1" applyAlignment="1">
      <alignment horizontal="right" wrapText="1"/>
    </xf>
    <xf numFmtId="0" fontId="0" fillId="40" borderId="10" xfId="0" applyFill="1" applyBorder="1" applyAlignment="1">
      <alignment/>
    </xf>
    <xf numFmtId="168" fontId="0" fillId="40" borderId="10" xfId="0" applyNumberFormat="1" applyFont="1" applyFill="1" applyBorder="1" applyAlignment="1">
      <alignment/>
    </xf>
    <xf numFmtId="49" fontId="26" fillId="39" borderId="10" xfId="0" applyNumberFormat="1" applyFont="1" applyFill="1" applyBorder="1" applyAlignment="1">
      <alignment wrapText="1"/>
    </xf>
    <xf numFmtId="2" fontId="26" fillId="39" borderId="10" xfId="0" applyNumberFormat="1" applyFont="1" applyFill="1" applyBorder="1" applyAlignment="1">
      <alignment horizontal="right" wrapText="1"/>
    </xf>
    <xf numFmtId="168" fontId="26" fillId="39" borderId="10" xfId="0" applyNumberFormat="1" applyFont="1" applyFill="1" applyBorder="1" applyAlignment="1">
      <alignment horizontal="right" wrapText="1"/>
    </xf>
    <xf numFmtId="168" fontId="0" fillId="39" borderId="10" xfId="0" applyNumberFormat="1" applyFont="1" applyFill="1" applyBorder="1" applyAlignment="1">
      <alignment/>
    </xf>
    <xf numFmtId="2" fontId="26" fillId="37" borderId="10" xfId="0" applyNumberFormat="1" applyFont="1" applyFill="1" applyBorder="1" applyAlignment="1">
      <alignment horizontal="right" wrapText="1"/>
    </xf>
    <xf numFmtId="168" fontId="0" fillId="37" borderId="10" xfId="0" applyNumberFormat="1" applyFont="1" applyFill="1" applyBorder="1" applyAlignment="1">
      <alignment/>
    </xf>
    <xf numFmtId="49" fontId="29" fillId="37" borderId="10" xfId="0" applyNumberFormat="1" applyFont="1" applyFill="1" applyBorder="1" applyAlignment="1">
      <alignment wrapText="1"/>
    </xf>
    <xf numFmtId="168" fontId="0" fillId="33" borderId="10" xfId="0" applyNumberFormat="1" applyFont="1" applyFill="1" applyBorder="1" applyAlignment="1">
      <alignment/>
    </xf>
    <xf numFmtId="49" fontId="26" fillId="40" borderId="10" xfId="0" applyNumberFormat="1" applyFont="1" applyFill="1" applyBorder="1" applyAlignment="1">
      <alignment wrapText="1"/>
    </xf>
    <xf numFmtId="2" fontId="0" fillId="40" borderId="10" xfId="0" applyNumberFormat="1" applyFill="1" applyBorder="1" applyAlignment="1">
      <alignment horizontal="right" wrapText="1"/>
    </xf>
    <xf numFmtId="0" fontId="26" fillId="40" borderId="10" xfId="0" applyFont="1" applyFill="1" applyBorder="1" applyAlignment="1">
      <alignment/>
    </xf>
    <xf numFmtId="49" fontId="30" fillId="41" borderId="10" xfId="0" applyNumberFormat="1" applyFont="1" applyFill="1" applyBorder="1" applyAlignment="1">
      <alignment wrapText="1"/>
    </xf>
    <xf numFmtId="168" fontId="26" fillId="41" borderId="10" xfId="0" applyNumberFormat="1" applyFont="1" applyFill="1" applyBorder="1" applyAlignment="1">
      <alignment/>
    </xf>
    <xf numFmtId="0" fontId="26" fillId="41" borderId="0" xfId="0" applyFont="1" applyFill="1" applyAlignment="1">
      <alignment/>
    </xf>
    <xf numFmtId="2" fontId="26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avcova\&#1052;&#1086;&#1080;%20&#1076;&#1086;&#1082;&#1091;&#1084;&#1077;&#1085;&#1090;&#1099;\&#1054;&#1090;&#1095;&#1077;&#1090;&#1099;\2016%20&#1075;&#1086;&#1076;\&#1054;&#1090;&#1095;&#1077;&#1090;%20&#1074;%20&#1053;&#1054;%20&#1087;&#1086;%20&#1048;&#1089;&#1087;&#1086;&#1083;&#1085;&#1077;&#1085;&#1080;&#1102;%20&#1041;&#1102;&#1076;&#1078;&#1077;&#1090;&#1072;\&#1053;&#1086;&#1103;&#1073;&#1088;&#1100;\&#1056;&#1072;&#1089;&#1093;&#1086;&#1076;&#1099;%20&#1050;&#1086;&#1085;&#1089;&#1086;&#1083;&#1080;&#1076;&#1080;&#1088;&#1086;&#1074;&#1072;&#1085;&#1085;&#1099;&#1081;,%20&#1088;&#1072;&#1081;&#1086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"/>
      <sheetName val="консол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3.00390625" style="0" customWidth="1"/>
    <col min="2" max="2" width="38.375" style="0" customWidth="1"/>
    <col min="3" max="3" width="10.625" style="0" customWidth="1"/>
    <col min="4" max="4" width="10.125" style="0" customWidth="1"/>
    <col min="5" max="5" width="6.625" style="0" customWidth="1"/>
  </cols>
  <sheetData>
    <row r="2" spans="1:5" ht="15.75">
      <c r="A2" s="41" t="s">
        <v>90</v>
      </c>
      <c r="B2" s="41"/>
      <c r="C2" s="41"/>
      <c r="D2" s="41"/>
      <c r="E2" s="41"/>
    </row>
    <row r="3" spans="1:5" ht="16.5" thickBot="1">
      <c r="A3" s="40"/>
      <c r="B3" s="40"/>
      <c r="C3" s="40"/>
      <c r="D3" s="40"/>
      <c r="E3" s="40"/>
    </row>
    <row r="4" spans="1:5" ht="15.75" customHeight="1">
      <c r="A4" s="14" t="s">
        <v>0</v>
      </c>
      <c r="B4" s="16" t="s">
        <v>1</v>
      </c>
      <c r="C4" s="18" t="s">
        <v>2</v>
      </c>
      <c r="D4" s="18" t="s">
        <v>89</v>
      </c>
      <c r="E4" s="20" t="s">
        <v>3</v>
      </c>
    </row>
    <row r="5" spans="1:5" ht="0.75" customHeight="1" thickBot="1">
      <c r="A5" s="15"/>
      <c r="B5" s="17"/>
      <c r="C5" s="19"/>
      <c r="D5" s="19"/>
      <c r="E5" s="21"/>
    </row>
    <row r="6" spans="1:5" ht="15" thickBot="1">
      <c r="A6" s="7"/>
      <c r="B6" s="8" t="s">
        <v>4</v>
      </c>
      <c r="C6" s="9"/>
      <c r="D6" s="9"/>
      <c r="E6" s="10"/>
    </row>
    <row r="7" spans="1:5" ht="15">
      <c r="A7" s="26" t="s">
        <v>5</v>
      </c>
      <c r="B7" s="36" t="s">
        <v>6</v>
      </c>
      <c r="C7" s="27">
        <f>C8+C11+C15+C18+C19+C23+C28+C33+C34+C35+C30</f>
        <v>18540.267000000003</v>
      </c>
      <c r="D7" s="27">
        <f>D8+D11+D15+D18+D19+D23+D28+D33+D34+D35+D30</f>
        <v>17360.769999999997</v>
      </c>
      <c r="E7" s="28">
        <f>SUM(D7/C7*100)</f>
        <v>93.63818762696349</v>
      </c>
    </row>
    <row r="8" spans="1:5" ht="15">
      <c r="A8" s="22" t="s">
        <v>7</v>
      </c>
      <c r="B8" s="25" t="s">
        <v>8</v>
      </c>
      <c r="C8" s="23">
        <f>SUM(C9:C10)</f>
        <v>10207.86</v>
      </c>
      <c r="D8" s="23">
        <f>SUM(D9:D10)</f>
        <v>9622.99</v>
      </c>
      <c r="E8" s="24">
        <f>SUM(D8/C8*100)</f>
        <v>94.2703955579328</v>
      </c>
    </row>
    <row r="9" spans="1:5" ht="15">
      <c r="A9" s="3" t="s">
        <v>9</v>
      </c>
      <c r="B9" s="2" t="s">
        <v>10</v>
      </c>
      <c r="C9" s="5">
        <v>-5.4</v>
      </c>
      <c r="D9" s="5">
        <v>-5.4</v>
      </c>
      <c r="E9" s="6">
        <v>0</v>
      </c>
    </row>
    <row r="10" spans="1:5" ht="15">
      <c r="A10" s="4" t="s">
        <v>11</v>
      </c>
      <c r="B10" s="2" t="s">
        <v>12</v>
      </c>
      <c r="C10" s="5">
        <v>10213.26</v>
      </c>
      <c r="D10" s="5">
        <v>9628.39</v>
      </c>
      <c r="E10" s="6">
        <f>SUM(D10*100/C10)</f>
        <v>94.27342493973521</v>
      </c>
    </row>
    <row r="11" spans="1:5" ht="15">
      <c r="A11" s="22" t="s">
        <v>13</v>
      </c>
      <c r="B11" s="25" t="s">
        <v>14</v>
      </c>
      <c r="C11" s="23">
        <f>SUM(C12:C14)</f>
        <v>1675</v>
      </c>
      <c r="D11" s="23">
        <f>SUM(D12:D14)</f>
        <v>1627.29</v>
      </c>
      <c r="E11" s="24">
        <f>SUM(D11/C11*100)</f>
        <v>97.15164179104477</v>
      </c>
    </row>
    <row r="12" spans="1:5" ht="15">
      <c r="A12" s="4" t="s">
        <v>15</v>
      </c>
      <c r="B12" s="2" t="s">
        <v>16</v>
      </c>
      <c r="C12" s="5">
        <v>1400</v>
      </c>
      <c r="D12" s="5">
        <v>1392.12</v>
      </c>
      <c r="E12" s="6">
        <f>SUM(D12*100/C12)</f>
        <v>99.43714285714286</v>
      </c>
    </row>
    <row r="13" spans="1:5" ht="15">
      <c r="A13" s="4" t="s">
        <v>17</v>
      </c>
      <c r="B13" s="2" t="s">
        <v>18</v>
      </c>
      <c r="C13" s="5">
        <v>275</v>
      </c>
      <c r="D13" s="5">
        <v>235.17</v>
      </c>
      <c r="E13" s="6">
        <f>SUM(D13*100/C13)</f>
        <v>85.51636363636364</v>
      </c>
    </row>
    <row r="14" spans="1:5" ht="15" customHeight="1">
      <c r="A14" s="4" t="s">
        <v>76</v>
      </c>
      <c r="B14" s="2" t="s">
        <v>77</v>
      </c>
      <c r="C14" s="5">
        <v>0</v>
      </c>
      <c r="D14" s="5">
        <v>0</v>
      </c>
      <c r="E14" s="6">
        <v>0</v>
      </c>
    </row>
    <row r="15" spans="1:5" ht="15">
      <c r="A15" s="22" t="s">
        <v>19</v>
      </c>
      <c r="B15" s="25" t="s">
        <v>20</v>
      </c>
      <c r="C15" s="23">
        <f>SUM(C16:C17)</f>
        <v>0</v>
      </c>
      <c r="D15" s="23">
        <f>SUM(D16:D17)</f>
        <v>0</v>
      </c>
      <c r="E15" s="24">
        <v>0</v>
      </c>
    </row>
    <row r="16" spans="1:5" ht="15">
      <c r="A16" s="4" t="s">
        <v>21</v>
      </c>
      <c r="B16" s="2" t="s">
        <v>22</v>
      </c>
      <c r="C16" s="5">
        <v>0</v>
      </c>
      <c r="D16" s="5">
        <v>0</v>
      </c>
      <c r="E16" s="6">
        <v>0</v>
      </c>
    </row>
    <row r="17" spans="1:5" ht="15">
      <c r="A17" s="4" t="s">
        <v>23</v>
      </c>
      <c r="B17" s="2" t="s">
        <v>24</v>
      </c>
      <c r="C17" s="5">
        <v>0</v>
      </c>
      <c r="D17" s="5">
        <v>0</v>
      </c>
      <c r="E17" s="6">
        <v>0</v>
      </c>
    </row>
    <row r="18" spans="1:5" ht="15">
      <c r="A18" s="22" t="s">
        <v>25</v>
      </c>
      <c r="B18" s="25" t="s">
        <v>26</v>
      </c>
      <c r="C18" s="23">
        <v>3.59</v>
      </c>
      <c r="D18" s="23">
        <v>3.89</v>
      </c>
      <c r="E18" s="24">
        <v>0</v>
      </c>
    </row>
    <row r="19" spans="1:5" ht="15" customHeight="1">
      <c r="A19" s="22" t="s">
        <v>27</v>
      </c>
      <c r="B19" s="25" t="s">
        <v>28</v>
      </c>
      <c r="C19" s="23">
        <f>SUM(C20:C22)</f>
        <v>0</v>
      </c>
      <c r="D19" s="23">
        <f>SUM(D20:D22)</f>
        <v>0</v>
      </c>
      <c r="E19" s="24">
        <v>0</v>
      </c>
    </row>
    <row r="20" spans="1:5" ht="15">
      <c r="A20" s="4" t="s">
        <v>29</v>
      </c>
      <c r="B20" s="2" t="s">
        <v>10</v>
      </c>
      <c r="C20" s="5">
        <v>0</v>
      </c>
      <c r="D20" s="5">
        <v>0</v>
      </c>
      <c r="E20" s="6">
        <v>0</v>
      </c>
    </row>
    <row r="21" spans="1:5" ht="15">
      <c r="A21" s="4" t="s">
        <v>30</v>
      </c>
      <c r="B21" s="2" t="s">
        <v>20</v>
      </c>
      <c r="C21" s="5">
        <v>0</v>
      </c>
      <c r="D21" s="5">
        <v>0</v>
      </c>
      <c r="E21" s="6">
        <v>0</v>
      </c>
    </row>
    <row r="22" spans="1:5" ht="15">
      <c r="A22" s="4" t="s">
        <v>31</v>
      </c>
      <c r="B22" s="2" t="s">
        <v>32</v>
      </c>
      <c r="C22" s="5">
        <v>0</v>
      </c>
      <c r="D22" s="5">
        <v>0</v>
      </c>
      <c r="E22" s="6">
        <v>0</v>
      </c>
    </row>
    <row r="23" spans="1:5" ht="14.25" customHeight="1">
      <c r="A23" s="22" t="s">
        <v>33</v>
      </c>
      <c r="B23" s="25" t="s">
        <v>34</v>
      </c>
      <c r="C23" s="23">
        <f>SUM(C24:C27)</f>
        <v>4474.81</v>
      </c>
      <c r="D23" s="23">
        <f>SUM(D24:D27)</f>
        <v>3880.6000000000004</v>
      </c>
      <c r="E23" s="24">
        <f>SUM(D23/C23*100)</f>
        <v>86.72100044471162</v>
      </c>
    </row>
    <row r="24" spans="1:5" ht="15.75" customHeight="1">
      <c r="A24" s="4" t="s">
        <v>74</v>
      </c>
      <c r="B24" s="2" t="s">
        <v>35</v>
      </c>
      <c r="C24" s="5">
        <v>2.03</v>
      </c>
      <c r="D24" s="5">
        <v>2.03</v>
      </c>
      <c r="E24" s="6">
        <f>SUM(D24*100/C24)</f>
        <v>100</v>
      </c>
    </row>
    <row r="25" spans="1:5" ht="15" customHeight="1">
      <c r="A25" s="3" t="s">
        <v>36</v>
      </c>
      <c r="B25" s="2" t="s">
        <v>37</v>
      </c>
      <c r="C25" s="5">
        <v>4327.46</v>
      </c>
      <c r="D25" s="5">
        <v>3743.03</v>
      </c>
      <c r="E25" s="6">
        <f>SUM(D25*100/C25)</f>
        <v>86.4948491724938</v>
      </c>
    </row>
    <row r="26" spans="1:5" ht="15.75" customHeight="1">
      <c r="A26" s="4" t="s">
        <v>38</v>
      </c>
      <c r="B26" s="2" t="s">
        <v>86</v>
      </c>
      <c r="C26" s="5">
        <v>35.52</v>
      </c>
      <c r="D26" s="5">
        <v>35.52</v>
      </c>
      <c r="E26" s="6">
        <f>SUM(D26*100/C26)</f>
        <v>100</v>
      </c>
    </row>
    <row r="27" spans="1:5" ht="15.75" customHeight="1">
      <c r="A27" s="4" t="s">
        <v>39</v>
      </c>
      <c r="B27" s="2" t="s">
        <v>87</v>
      </c>
      <c r="C27" s="5">
        <v>109.8</v>
      </c>
      <c r="D27" s="5">
        <v>100.02</v>
      </c>
      <c r="E27" s="6">
        <f>SUM(D27*100/C27)</f>
        <v>91.09289617486338</v>
      </c>
    </row>
    <row r="28" spans="1:5" ht="15" customHeight="1">
      <c r="A28" s="22" t="s">
        <v>40</v>
      </c>
      <c r="B28" s="25" t="s">
        <v>41</v>
      </c>
      <c r="C28" s="23">
        <f>SUM(C29)</f>
        <v>249.45</v>
      </c>
      <c r="D28" s="23">
        <f>SUM(D29)</f>
        <v>225.62</v>
      </c>
      <c r="E28" s="24">
        <f>SUM(D28/C28*100)</f>
        <v>90.44698336339948</v>
      </c>
    </row>
    <row r="29" spans="1:5" ht="14.25" customHeight="1">
      <c r="A29" s="4" t="s">
        <v>42</v>
      </c>
      <c r="B29" s="2" t="s">
        <v>43</v>
      </c>
      <c r="C29" s="5">
        <v>249.45</v>
      </c>
      <c r="D29" s="5">
        <v>225.62</v>
      </c>
      <c r="E29" s="6">
        <f>SUM(D29*100/C29)</f>
        <v>90.44698336339948</v>
      </c>
    </row>
    <row r="30" spans="1:5" ht="14.25" customHeight="1">
      <c r="A30" s="22" t="s">
        <v>71</v>
      </c>
      <c r="B30" s="25" t="s">
        <v>81</v>
      </c>
      <c r="C30" s="23">
        <f>SUM(C31:C32)</f>
        <v>876.17</v>
      </c>
      <c r="D30" s="23">
        <f>SUM(D31:D32)</f>
        <v>619.75</v>
      </c>
      <c r="E30" s="24">
        <f>SUM(D30/C30*100)</f>
        <v>70.73398997911364</v>
      </c>
    </row>
    <row r="31" spans="1:5" ht="15.75" customHeight="1">
      <c r="A31" s="4" t="s">
        <v>82</v>
      </c>
      <c r="B31" s="2" t="s">
        <v>83</v>
      </c>
      <c r="C31" s="5">
        <v>876.17</v>
      </c>
      <c r="D31" s="5">
        <v>619.75</v>
      </c>
      <c r="E31" s="6">
        <f>SUM(D31*100/C31)</f>
        <v>70.73398997911364</v>
      </c>
    </row>
    <row r="32" spans="1:5" ht="14.25" customHeight="1">
      <c r="A32" s="4" t="s">
        <v>84</v>
      </c>
      <c r="B32" s="2" t="s">
        <v>85</v>
      </c>
      <c r="C32" s="5">
        <v>0</v>
      </c>
      <c r="D32" s="5">
        <v>0</v>
      </c>
      <c r="E32" s="6">
        <v>0</v>
      </c>
    </row>
    <row r="33" spans="1:5" ht="15">
      <c r="A33" s="22" t="s">
        <v>44</v>
      </c>
      <c r="B33" s="25" t="s">
        <v>45</v>
      </c>
      <c r="C33" s="23">
        <v>368.13</v>
      </c>
      <c r="D33" s="23">
        <v>312.32</v>
      </c>
      <c r="E33" s="24">
        <f>SUM(D33/C33*100)</f>
        <v>84.83959470839105</v>
      </c>
    </row>
    <row r="34" spans="1:5" ht="15" customHeight="1">
      <c r="A34" s="22" t="s">
        <v>46</v>
      </c>
      <c r="B34" s="25" t="s">
        <v>47</v>
      </c>
      <c r="C34" s="23">
        <v>633.09</v>
      </c>
      <c r="D34" s="23">
        <v>1016.3</v>
      </c>
      <c r="E34" s="24">
        <f>SUM(D34/C34*100)</f>
        <v>160.53009840622974</v>
      </c>
    </row>
    <row r="35" spans="1:5" ht="15">
      <c r="A35" s="22" t="s">
        <v>48</v>
      </c>
      <c r="B35" s="25" t="s">
        <v>49</v>
      </c>
      <c r="C35" s="23">
        <f>SUM(C36:C38)</f>
        <v>52.166999999999994</v>
      </c>
      <c r="D35" s="23">
        <f>SUM(D36:D38)</f>
        <v>52.01</v>
      </c>
      <c r="E35" s="24">
        <v>0</v>
      </c>
    </row>
    <row r="36" spans="1:5" ht="15">
      <c r="A36" s="4" t="s">
        <v>50</v>
      </c>
      <c r="B36" s="2" t="s">
        <v>51</v>
      </c>
      <c r="C36" s="5">
        <v>0.157</v>
      </c>
      <c r="D36" s="5">
        <v>0</v>
      </c>
      <c r="E36" s="6">
        <v>0</v>
      </c>
    </row>
    <row r="37" spans="1:5" ht="15" customHeight="1">
      <c r="A37" s="4" t="s">
        <v>52</v>
      </c>
      <c r="B37" s="2" t="s">
        <v>88</v>
      </c>
      <c r="C37" s="5">
        <v>0</v>
      </c>
      <c r="D37" s="5">
        <v>0</v>
      </c>
      <c r="E37" s="6">
        <v>0</v>
      </c>
    </row>
    <row r="38" spans="1:5" ht="15">
      <c r="A38" s="4" t="s">
        <v>53</v>
      </c>
      <c r="B38" s="2" t="s">
        <v>49</v>
      </c>
      <c r="C38" s="5">
        <v>52.01</v>
      </c>
      <c r="D38" s="5">
        <v>52.01</v>
      </c>
      <c r="E38" s="6">
        <v>0</v>
      </c>
    </row>
    <row r="39" spans="1:5" ht="15.75" customHeight="1">
      <c r="A39" s="26" t="s">
        <v>54</v>
      </c>
      <c r="B39" s="37" t="s">
        <v>55</v>
      </c>
      <c r="C39" s="32">
        <f>C40+C47+C48+C46</f>
        <v>459256.52999999997</v>
      </c>
      <c r="D39" s="32">
        <f>D40+D47+D48+D46</f>
        <v>387785.76999999996</v>
      </c>
      <c r="E39" s="28">
        <f>SUM(D39/C39*100)</f>
        <v>84.43772590451789</v>
      </c>
    </row>
    <row r="40" spans="1:5" ht="15" customHeight="1">
      <c r="A40" s="22" t="s">
        <v>56</v>
      </c>
      <c r="B40" s="25" t="s">
        <v>57</v>
      </c>
      <c r="C40" s="23">
        <f>SUM(C41:C45)</f>
        <v>459034.17</v>
      </c>
      <c r="D40" s="23">
        <f>SUM(D41:D45)</f>
        <v>387699.64999999997</v>
      </c>
      <c r="E40" s="24">
        <f>SUM(D40/C40*100)</f>
        <v>84.45986711621055</v>
      </c>
    </row>
    <row r="41" spans="1:5" ht="15">
      <c r="A41" s="3" t="s">
        <v>58</v>
      </c>
      <c r="B41" s="2" t="s">
        <v>59</v>
      </c>
      <c r="C41" s="5">
        <v>169064.6</v>
      </c>
      <c r="D41" s="5">
        <v>168791.1</v>
      </c>
      <c r="E41" s="6">
        <f>D41/C41*100</f>
        <v>99.8382275177654</v>
      </c>
    </row>
    <row r="42" spans="1:5" ht="15">
      <c r="A42" s="4" t="s">
        <v>60</v>
      </c>
      <c r="B42" s="2" t="s">
        <v>61</v>
      </c>
      <c r="C42" s="5">
        <v>87058.2</v>
      </c>
      <c r="D42" s="5">
        <v>47489.2</v>
      </c>
      <c r="E42" s="6">
        <f>D42/C42*100</f>
        <v>54.54879609272877</v>
      </c>
    </row>
    <row r="43" spans="1:5" ht="15">
      <c r="A43" s="4" t="s">
        <v>62</v>
      </c>
      <c r="B43" s="2" t="s">
        <v>63</v>
      </c>
      <c r="C43" s="5">
        <v>193680.28</v>
      </c>
      <c r="D43" s="5">
        <v>164342.5</v>
      </c>
      <c r="E43" s="6">
        <f>D43/C43*100</f>
        <v>84.85246923434848</v>
      </c>
    </row>
    <row r="44" spans="1:5" ht="15">
      <c r="A44" s="4" t="s">
        <v>64</v>
      </c>
      <c r="B44" s="2" t="s">
        <v>65</v>
      </c>
      <c r="C44" s="5">
        <v>9231.09</v>
      </c>
      <c r="D44" s="5">
        <v>7076.85</v>
      </c>
      <c r="E44" s="6">
        <f>D44/C44*100</f>
        <v>76.66321095341937</v>
      </c>
    </row>
    <row r="45" spans="1:5" ht="15">
      <c r="A45" s="4" t="s">
        <v>66</v>
      </c>
      <c r="B45" s="2" t="s">
        <v>75</v>
      </c>
      <c r="C45" s="5">
        <v>0</v>
      </c>
      <c r="D45" s="5">
        <v>0</v>
      </c>
      <c r="E45" s="6">
        <v>0</v>
      </c>
    </row>
    <row r="46" spans="1:5" ht="15">
      <c r="A46" s="4" t="s">
        <v>68</v>
      </c>
      <c r="B46" s="2" t="s">
        <v>67</v>
      </c>
      <c r="C46" s="5">
        <v>270.41</v>
      </c>
      <c r="D46" s="5">
        <v>134.17</v>
      </c>
      <c r="E46" s="6">
        <v>0</v>
      </c>
    </row>
    <row r="47" spans="1:5" ht="15" customHeight="1">
      <c r="A47" s="4" t="s">
        <v>78</v>
      </c>
      <c r="B47" s="2" t="s">
        <v>79</v>
      </c>
      <c r="C47" s="5">
        <v>0</v>
      </c>
      <c r="D47" s="5">
        <v>0</v>
      </c>
      <c r="E47" s="6">
        <v>0</v>
      </c>
    </row>
    <row r="48" spans="1:5" ht="14.25" customHeight="1">
      <c r="A48" s="11" t="s">
        <v>73</v>
      </c>
      <c r="B48" s="12" t="s">
        <v>80</v>
      </c>
      <c r="C48" s="13">
        <v>-48.05</v>
      </c>
      <c r="D48" s="13">
        <v>-48.05</v>
      </c>
      <c r="E48" s="6">
        <v>0</v>
      </c>
    </row>
    <row r="49" spans="1:5" ht="14.25">
      <c r="A49" s="29"/>
      <c r="B49" s="38" t="s">
        <v>69</v>
      </c>
      <c r="C49" s="30">
        <f>SUM(C7+C39)</f>
        <v>477796.79699999996</v>
      </c>
      <c r="D49" s="30">
        <f>SUM(D7+D39)</f>
        <v>405146.54</v>
      </c>
      <c r="E49" s="31">
        <f>SUM(D49/C49*100)</f>
        <v>84.79473754195133</v>
      </c>
    </row>
    <row r="50" spans="1:5" ht="15.75" thickBot="1">
      <c r="A50" s="33"/>
      <c r="B50" s="39" t="s">
        <v>70</v>
      </c>
      <c r="C50" s="34">
        <f>SUM(C7)</f>
        <v>18540.267000000003</v>
      </c>
      <c r="D50" s="34">
        <f>SUM(D7)</f>
        <v>17360.769999999997</v>
      </c>
      <c r="E50" s="35">
        <f>SUM(D50/C50*100)</f>
        <v>93.63818762696349</v>
      </c>
    </row>
    <row r="51" spans="1:5" ht="12.75">
      <c r="A51" s="1" t="s">
        <v>72</v>
      </c>
      <c r="B51" s="1"/>
      <c r="C51" s="1"/>
      <c r="D51" s="1"/>
      <c r="E51" s="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00390625" defaultRowHeight="12.75"/>
  <cols>
    <col min="1" max="1" width="52.125" style="42" customWidth="1"/>
    <col min="2" max="2" width="10.625" style="43" customWidth="1"/>
    <col min="3" max="3" width="7.00390625" style="0" hidden="1" customWidth="1"/>
    <col min="4" max="4" width="11.625" style="0" customWidth="1"/>
    <col min="5" max="5" width="1.12109375" style="45" hidden="1" customWidth="1"/>
    <col min="6" max="6" width="10.875" style="45" customWidth="1"/>
    <col min="7" max="7" width="9.625" style="0" customWidth="1"/>
    <col min="16" max="16" width="7.375" style="0" customWidth="1"/>
  </cols>
  <sheetData>
    <row r="1" spans="3:6" ht="12.75" hidden="1">
      <c r="C1" t="s">
        <v>91</v>
      </c>
      <c r="D1" s="44" t="s">
        <v>92</v>
      </c>
      <c r="E1" s="44"/>
      <c r="F1" s="44"/>
    </row>
    <row r="2" ht="6" customHeight="1"/>
    <row r="3" spans="1:6" ht="12.75">
      <c r="A3" s="46" t="s">
        <v>93</v>
      </c>
      <c r="B3" s="47"/>
      <c r="C3" s="46"/>
      <c r="D3" s="46"/>
      <c r="E3" s="46"/>
      <c r="F3" s="46"/>
    </row>
    <row r="4" spans="1:6" ht="12.75">
      <c r="A4" s="46" t="s">
        <v>94</v>
      </c>
      <c r="B4" s="47"/>
      <c r="C4" s="46"/>
      <c r="D4" s="46"/>
      <c r="E4" s="46"/>
      <c r="F4" s="46"/>
    </row>
    <row r="5" spans="1:6" ht="10.5" customHeight="1">
      <c r="A5" s="48"/>
      <c r="B5" s="49"/>
      <c r="C5" s="50"/>
      <c r="D5" s="50"/>
      <c r="E5" s="51"/>
      <c r="F5" s="51"/>
    </row>
    <row r="6" spans="1:6" s="55" customFormat="1" ht="43.5" customHeight="1">
      <c r="A6" s="52"/>
      <c r="B6" s="53" t="s">
        <v>95</v>
      </c>
      <c r="C6" s="53" t="s">
        <v>96</v>
      </c>
      <c r="D6" s="53" t="s">
        <v>97</v>
      </c>
      <c r="E6" s="54" t="s">
        <v>98</v>
      </c>
      <c r="F6" s="54" t="s">
        <v>99</v>
      </c>
    </row>
    <row r="7" spans="1:16" s="62" customFormat="1" ht="12.75">
      <c r="A7" s="56" t="s">
        <v>100</v>
      </c>
      <c r="B7" s="57"/>
      <c r="C7" s="58"/>
      <c r="D7" s="58"/>
      <c r="E7" s="59"/>
      <c r="F7" s="59"/>
      <c r="G7" s="60"/>
      <c r="H7" s="60"/>
      <c r="I7" s="60"/>
      <c r="J7" s="60"/>
      <c r="K7" s="60"/>
      <c r="L7" s="61"/>
      <c r="M7" s="61"/>
      <c r="N7" s="61"/>
      <c r="O7" s="61"/>
      <c r="P7" s="61"/>
    </row>
    <row r="8" spans="1:16" s="68" customFormat="1" ht="14.25" customHeight="1">
      <c r="A8" s="63" t="s">
        <v>101</v>
      </c>
      <c r="B8" s="64">
        <f>B10+B11+B12+B14+B15+B16+B17+B18</f>
        <v>44616.700000000004</v>
      </c>
      <c r="C8" s="64">
        <f>C10+C11+C12+C15+C17+C18</f>
        <v>0</v>
      </c>
      <c r="D8" s="64">
        <f>D10+D11+D12+D15+D17+D18+D16+D14</f>
        <v>36960.5</v>
      </c>
      <c r="E8" s="65" t="e">
        <f>D8*100/C8</f>
        <v>#DIV/0!</v>
      </c>
      <c r="F8" s="65">
        <f aca="true" t="shared" si="0" ref="F8:F19">D8/B8*100</f>
        <v>82.84005764657627</v>
      </c>
      <c r="G8" s="66"/>
      <c r="H8" s="66"/>
      <c r="I8" s="66"/>
      <c r="J8" s="66"/>
      <c r="K8" s="66"/>
      <c r="L8" s="67"/>
      <c r="M8" s="67"/>
      <c r="N8" s="67"/>
      <c r="O8" s="67"/>
      <c r="P8" s="67"/>
    </row>
    <row r="9" spans="1:6" ht="15.75" customHeight="1" hidden="1">
      <c r="A9" s="69" t="s">
        <v>102</v>
      </c>
      <c r="B9" s="70">
        <f>B13+B19</f>
        <v>0</v>
      </c>
      <c r="C9" s="70">
        <f>C13+C19</f>
        <v>0</v>
      </c>
      <c r="D9" s="70">
        <f>D13+D19</f>
        <v>0</v>
      </c>
      <c r="E9" s="71" t="e">
        <f>#REF!+E13+#REF!</f>
        <v>#REF!</v>
      </c>
      <c r="F9" s="72" t="e">
        <f t="shared" si="0"/>
        <v>#DIV/0!</v>
      </c>
    </row>
    <row r="10" spans="1:6" s="50" customFormat="1" ht="38.25">
      <c r="A10" s="73" t="s">
        <v>103</v>
      </c>
      <c r="B10" s="74">
        <v>982.8</v>
      </c>
      <c r="C10" s="75"/>
      <c r="D10" s="76">
        <v>838.3</v>
      </c>
      <c r="E10" s="76" t="e">
        <f aca="true" t="shared" si="1" ref="E10:E19">D10*100/C10</f>
        <v>#DIV/0!</v>
      </c>
      <c r="F10" s="72">
        <f t="shared" si="0"/>
        <v>85.29711029711031</v>
      </c>
    </row>
    <row r="11" spans="1:6" s="50" customFormat="1" ht="51">
      <c r="A11" s="73" t="s">
        <v>104</v>
      </c>
      <c r="B11" s="77" t="s">
        <v>105</v>
      </c>
      <c r="C11" s="75"/>
      <c r="D11" s="76">
        <v>2999.5</v>
      </c>
      <c r="E11" s="76" t="e">
        <f t="shared" si="1"/>
        <v>#DIV/0!</v>
      </c>
      <c r="F11" s="72">
        <f t="shared" si="0"/>
        <v>84.7579756421487</v>
      </c>
    </row>
    <row r="12" spans="1:6" s="50" customFormat="1" ht="52.5" customHeight="1">
      <c r="A12" s="73" t="s">
        <v>106</v>
      </c>
      <c r="B12" s="77" t="s">
        <v>107</v>
      </c>
      <c r="C12" s="75"/>
      <c r="D12" s="76">
        <v>14612.1</v>
      </c>
      <c r="E12" s="76" t="e">
        <f t="shared" si="1"/>
        <v>#DIV/0!</v>
      </c>
      <c r="F12" s="72">
        <f t="shared" si="0"/>
        <v>79.39762113053354</v>
      </c>
    </row>
    <row r="13" spans="1:6" ht="12.75" hidden="1">
      <c r="A13" s="69" t="s">
        <v>102</v>
      </c>
      <c r="B13" s="78"/>
      <c r="C13" s="79"/>
      <c r="D13" s="79"/>
      <c r="E13" s="80" t="e">
        <f t="shared" si="1"/>
        <v>#DIV/0!</v>
      </c>
      <c r="F13" s="72" t="e">
        <f t="shared" si="0"/>
        <v>#DIV/0!</v>
      </c>
    </row>
    <row r="14" spans="1:6" s="50" customFormat="1" ht="12.75">
      <c r="A14" s="73" t="s">
        <v>108</v>
      </c>
      <c r="B14" s="77" t="s">
        <v>109</v>
      </c>
      <c r="C14" s="75"/>
      <c r="D14" s="75">
        <v>1.5</v>
      </c>
      <c r="E14" s="76" t="e">
        <f t="shared" si="1"/>
        <v>#DIV/0!</v>
      </c>
      <c r="F14" s="72">
        <f t="shared" si="0"/>
        <v>100</v>
      </c>
    </row>
    <row r="15" spans="1:6" s="50" customFormat="1" ht="39" customHeight="1">
      <c r="A15" s="73" t="s">
        <v>110</v>
      </c>
      <c r="B15" s="77" t="s">
        <v>111</v>
      </c>
      <c r="C15" s="75"/>
      <c r="D15" s="75">
        <v>4984.2</v>
      </c>
      <c r="E15" s="76" t="e">
        <f t="shared" si="1"/>
        <v>#DIV/0!</v>
      </c>
      <c r="F15" s="72">
        <f t="shared" si="0"/>
        <v>80.33590148609007</v>
      </c>
    </row>
    <row r="16" spans="1:6" s="50" customFormat="1" ht="26.25" customHeight="1" hidden="1">
      <c r="A16" s="73" t="s">
        <v>112</v>
      </c>
      <c r="B16" s="77"/>
      <c r="C16" s="75"/>
      <c r="D16" s="75"/>
      <c r="E16" s="76" t="e">
        <f t="shared" si="1"/>
        <v>#DIV/0!</v>
      </c>
      <c r="F16" s="72" t="e">
        <f t="shared" si="0"/>
        <v>#DIV/0!</v>
      </c>
    </row>
    <row r="17" spans="1:6" s="50" customFormat="1" ht="12.75">
      <c r="A17" s="73" t="s">
        <v>113</v>
      </c>
      <c r="B17" s="77" t="s">
        <v>114</v>
      </c>
      <c r="C17" s="75"/>
      <c r="D17" s="75"/>
      <c r="E17" s="76" t="e">
        <f t="shared" si="1"/>
        <v>#DIV/0!</v>
      </c>
      <c r="F17" s="72">
        <f t="shared" si="0"/>
        <v>0</v>
      </c>
    </row>
    <row r="18" spans="1:6" s="50" customFormat="1" ht="12.75">
      <c r="A18" s="73" t="s">
        <v>115</v>
      </c>
      <c r="B18" s="77" t="s">
        <v>116</v>
      </c>
      <c r="C18" s="75"/>
      <c r="D18" s="75">
        <v>13524.9</v>
      </c>
      <c r="E18" s="76" t="e">
        <f t="shared" si="1"/>
        <v>#DIV/0!</v>
      </c>
      <c r="F18" s="72">
        <f t="shared" si="0"/>
        <v>87.90622400166389</v>
      </c>
    </row>
    <row r="19" spans="1:6" ht="15" customHeight="1" hidden="1">
      <c r="A19" s="69" t="s">
        <v>102</v>
      </c>
      <c r="B19" s="78"/>
      <c r="C19" s="79"/>
      <c r="D19" s="79"/>
      <c r="E19" s="80" t="e">
        <f t="shared" si="1"/>
        <v>#DIV/0!</v>
      </c>
      <c r="F19" s="72" t="e">
        <f t="shared" si="0"/>
        <v>#DIV/0!</v>
      </c>
    </row>
    <row r="20" spans="1:6" ht="12.75">
      <c r="A20" s="56" t="s">
        <v>117</v>
      </c>
      <c r="B20" s="57"/>
      <c r="C20" s="81"/>
      <c r="D20" s="81"/>
      <c r="E20" s="81"/>
      <c r="F20" s="81"/>
    </row>
    <row r="21" spans="1:6" ht="12.75">
      <c r="A21" s="82" t="s">
        <v>118</v>
      </c>
      <c r="B21" s="83" t="str">
        <f>B22</f>
        <v>722,7</v>
      </c>
      <c r="C21" s="83">
        <f>C22</f>
        <v>0</v>
      </c>
      <c r="D21" s="84">
        <f>D22</f>
        <v>667.3</v>
      </c>
      <c r="E21" s="85" t="e">
        <f>D21*100/C21</f>
        <v>#DIV/0!</v>
      </c>
      <c r="F21" s="65">
        <f>D21/B21*100</f>
        <v>92.334301923343</v>
      </c>
    </row>
    <row r="22" spans="1:6" ht="12.75">
      <c r="A22" s="73" t="s">
        <v>119</v>
      </c>
      <c r="B22" s="78" t="s">
        <v>120</v>
      </c>
      <c r="C22" s="79"/>
      <c r="D22" s="79">
        <v>667.3</v>
      </c>
      <c r="E22" s="80"/>
      <c r="F22" s="86">
        <f>D22/B22*100</f>
        <v>92.334301923343</v>
      </c>
    </row>
    <row r="23" spans="1:6" ht="12.75" hidden="1">
      <c r="A23" s="69" t="s">
        <v>121</v>
      </c>
      <c r="B23" s="78"/>
      <c r="C23" s="79"/>
      <c r="D23" s="79"/>
      <c r="E23" s="80"/>
      <c r="F23" s="72"/>
    </row>
    <row r="24" spans="1:16" s="89" customFormat="1" ht="25.5">
      <c r="A24" s="56" t="s">
        <v>122</v>
      </c>
      <c r="B24" s="57"/>
      <c r="C24" s="81"/>
      <c r="D24" s="81"/>
      <c r="E24" s="87"/>
      <c r="F24" s="87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s="68" customFormat="1" ht="25.5">
      <c r="A25" s="90" t="s">
        <v>123</v>
      </c>
      <c r="B25" s="84">
        <f>B26+B27</f>
        <v>2212.6</v>
      </c>
      <c r="C25" s="84">
        <f>C26+C27</f>
        <v>0</v>
      </c>
      <c r="D25" s="84">
        <f>D26+D27</f>
        <v>1891.7</v>
      </c>
      <c r="E25" s="65" t="e">
        <f>D25*100/C25</f>
        <v>#DIV/0!</v>
      </c>
      <c r="F25" s="65">
        <f>D25/B25*100</f>
        <v>85.49670071409203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s="68" customFormat="1" ht="43.5" customHeight="1">
      <c r="A26" s="91" t="s">
        <v>124</v>
      </c>
      <c r="B26" s="92" t="s">
        <v>125</v>
      </c>
      <c r="C26" s="92"/>
      <c r="D26" s="92" t="s">
        <v>126</v>
      </c>
      <c r="E26" s="86"/>
      <c r="F26" s="86">
        <f>D26/B26*100</f>
        <v>83.75929955969431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s="50" customFormat="1" ht="17.25" customHeight="1">
      <c r="A27" s="73" t="s">
        <v>127</v>
      </c>
      <c r="B27" s="78" t="s">
        <v>128</v>
      </c>
      <c r="C27" s="93"/>
      <c r="D27" s="93">
        <v>236.7</v>
      </c>
      <c r="E27" s="76"/>
      <c r="F27" s="86">
        <f>D27/B27*100</f>
        <v>100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s="62" customFormat="1" ht="12.75">
      <c r="A28" s="56" t="s">
        <v>129</v>
      </c>
      <c r="B28" s="57"/>
      <c r="C28" s="58"/>
      <c r="D28" s="58"/>
      <c r="E28" s="87"/>
      <c r="F28" s="87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68" customFormat="1" ht="13.5" customHeight="1">
      <c r="A29" s="90" t="s">
        <v>130</v>
      </c>
      <c r="B29" s="84">
        <f>B30+B31+B33+B32</f>
        <v>27263.6</v>
      </c>
      <c r="C29" s="83">
        <f>C30+C31+C33+C32</f>
        <v>0</v>
      </c>
      <c r="D29" s="84">
        <f>D30+D31+D33+D32</f>
        <v>14560.4</v>
      </c>
      <c r="E29" s="65" t="e">
        <f>D29*100/C29</f>
        <v>#DIV/0!</v>
      </c>
      <c r="F29" s="65">
        <f>D29/B29*100</f>
        <v>53.40600654352323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2" s="50" customFormat="1" ht="16.5" customHeight="1">
      <c r="A30" s="73" t="s">
        <v>131</v>
      </c>
      <c r="B30" s="77" t="s">
        <v>132</v>
      </c>
      <c r="C30" s="75"/>
      <c r="D30" s="76">
        <v>2259.2</v>
      </c>
      <c r="E30" s="76" t="e">
        <f>D30*100/C30</f>
        <v>#DIV/0!</v>
      </c>
      <c r="F30" s="72">
        <f>D30/B30*100</f>
        <v>83.33148906347976</v>
      </c>
      <c r="G30" s="66"/>
      <c r="H30" s="66"/>
      <c r="I30" s="66"/>
      <c r="J30" s="66"/>
      <c r="K30" s="66"/>
      <c r="L30" s="66"/>
    </row>
    <row r="31" spans="1:12" s="50" customFormat="1" ht="13.5" customHeight="1">
      <c r="A31" s="73" t="s">
        <v>133</v>
      </c>
      <c r="B31" s="77" t="s">
        <v>134</v>
      </c>
      <c r="C31" s="75"/>
      <c r="D31" s="75">
        <v>7036.4</v>
      </c>
      <c r="E31" s="76" t="e">
        <f>D31*100/C31</f>
        <v>#DIV/0!</v>
      </c>
      <c r="F31" s="72">
        <f>D31/B31*100</f>
        <v>83.31636156961186</v>
      </c>
      <c r="G31" s="66"/>
      <c r="H31" s="66"/>
      <c r="I31" s="66"/>
      <c r="J31" s="66"/>
      <c r="K31" s="66"/>
      <c r="L31" s="66"/>
    </row>
    <row r="32" spans="1:12" s="50" customFormat="1" ht="13.5" customHeight="1">
      <c r="A32" s="73" t="s">
        <v>135</v>
      </c>
      <c r="B32" s="77" t="s">
        <v>136</v>
      </c>
      <c r="C32" s="75"/>
      <c r="D32" s="76">
        <v>1765.2</v>
      </c>
      <c r="E32" s="76" t="e">
        <f>D32*100/C32</f>
        <v>#DIV/0!</v>
      </c>
      <c r="F32" s="72">
        <f>D32/B32*100</f>
        <v>19.02175669996444</v>
      </c>
      <c r="G32" s="66"/>
      <c r="H32" s="66"/>
      <c r="I32" s="66"/>
      <c r="J32" s="66"/>
      <c r="K32" s="66"/>
      <c r="L32" s="66"/>
    </row>
    <row r="33" spans="1:12" s="50" customFormat="1" ht="12.75">
      <c r="A33" s="73" t="s">
        <v>137</v>
      </c>
      <c r="B33" s="77" t="s">
        <v>138</v>
      </c>
      <c r="C33" s="75"/>
      <c r="D33" s="75">
        <v>3499.6</v>
      </c>
      <c r="E33" s="76" t="e">
        <f>D33*100/C33</f>
        <v>#DIV/0!</v>
      </c>
      <c r="F33" s="72">
        <f>D33/B33*100</f>
        <v>51.25966721349895</v>
      </c>
      <c r="G33" s="66"/>
      <c r="H33" s="66"/>
      <c r="I33" s="66"/>
      <c r="J33" s="66"/>
      <c r="K33" s="66"/>
      <c r="L33" s="66"/>
    </row>
    <row r="34" spans="1:12" s="62" customFormat="1" ht="12.75">
      <c r="A34" s="56" t="s">
        <v>139</v>
      </c>
      <c r="B34" s="57"/>
      <c r="C34" s="58"/>
      <c r="D34" s="58"/>
      <c r="E34" s="87"/>
      <c r="F34" s="94"/>
      <c r="G34" s="60"/>
      <c r="H34" s="60"/>
      <c r="I34" s="60"/>
      <c r="J34" s="60"/>
      <c r="K34" s="60"/>
      <c r="L34" s="60"/>
    </row>
    <row r="35" spans="1:12" s="68" customFormat="1" ht="18" customHeight="1">
      <c r="A35" s="90" t="s">
        <v>140</v>
      </c>
      <c r="B35" s="65">
        <f>B36+B37+B38+B39</f>
        <v>44459.9</v>
      </c>
      <c r="C35" s="65">
        <f>C36+C37+C38+C39</f>
        <v>0</v>
      </c>
      <c r="D35" s="65">
        <f>D36+D37+D38+D39</f>
        <v>30268.4</v>
      </c>
      <c r="E35" s="65" t="e">
        <f>D35*100/C35</f>
        <v>#DIV/0!</v>
      </c>
      <c r="F35" s="65">
        <f>D35/B35*100</f>
        <v>68.08022510172088</v>
      </c>
      <c r="G35" s="66"/>
      <c r="H35" s="66"/>
      <c r="I35" s="66"/>
      <c r="J35" s="66"/>
      <c r="K35" s="66"/>
      <c r="L35" s="66"/>
    </row>
    <row r="36" spans="1:6" s="66" customFormat="1" ht="12.75">
      <c r="A36" s="95" t="s">
        <v>141</v>
      </c>
      <c r="B36" s="96" t="s">
        <v>142</v>
      </c>
      <c r="C36" s="97"/>
      <c r="D36" s="97">
        <v>20705.7</v>
      </c>
      <c r="E36" s="65" t="e">
        <f>D36*100/C36</f>
        <v>#DIV/0!</v>
      </c>
      <c r="F36" s="72">
        <f>D36/B36*100</f>
        <v>64.24256527202495</v>
      </c>
    </row>
    <row r="37" spans="1:12" s="50" customFormat="1" ht="12.75">
      <c r="A37" s="95" t="s">
        <v>143</v>
      </c>
      <c r="B37" s="96" t="s">
        <v>144</v>
      </c>
      <c r="C37" s="75"/>
      <c r="D37" s="76">
        <v>2289.3</v>
      </c>
      <c r="E37" s="76" t="e">
        <f>D37*100/C37</f>
        <v>#DIV/0!</v>
      </c>
      <c r="F37" s="72">
        <f>D37/B37*100</f>
        <v>75.5719143036345</v>
      </c>
      <c r="G37" s="66"/>
      <c r="H37" s="66"/>
      <c r="I37" s="66"/>
      <c r="J37" s="66"/>
      <c r="K37" s="66"/>
      <c r="L37" s="66"/>
    </row>
    <row r="38" spans="1:12" s="50" customFormat="1" ht="15.75" customHeight="1">
      <c r="A38" s="95" t="s">
        <v>145</v>
      </c>
      <c r="B38" s="96" t="s">
        <v>146</v>
      </c>
      <c r="C38" s="75"/>
      <c r="D38" s="75">
        <v>240.9</v>
      </c>
      <c r="E38" s="76"/>
      <c r="F38" s="72">
        <f>D38/B38*100</f>
        <v>35.055296856810244</v>
      </c>
      <c r="G38" s="66"/>
      <c r="H38" s="66"/>
      <c r="I38" s="66"/>
      <c r="J38" s="66"/>
      <c r="K38" s="66"/>
      <c r="L38" s="66"/>
    </row>
    <row r="39" spans="1:12" s="50" customFormat="1" ht="25.5">
      <c r="A39" s="73" t="s">
        <v>147</v>
      </c>
      <c r="B39" s="77" t="s">
        <v>148</v>
      </c>
      <c r="C39" s="75"/>
      <c r="D39" s="76">
        <v>7032.5</v>
      </c>
      <c r="E39" s="76" t="e">
        <f>D39*100/C39</f>
        <v>#DIV/0!</v>
      </c>
      <c r="F39" s="72">
        <f>D39/B39*100</f>
        <v>82.6099214133844</v>
      </c>
      <c r="G39" s="66"/>
      <c r="H39" s="66"/>
      <c r="I39" s="66"/>
      <c r="J39" s="66"/>
      <c r="K39" s="66"/>
      <c r="L39" s="66"/>
    </row>
    <row r="40" spans="1:12" ht="14.25" customHeight="1">
      <c r="A40" s="98" t="s">
        <v>149</v>
      </c>
      <c r="B40" s="99" t="str">
        <f>B41</f>
        <v>1131,6</v>
      </c>
      <c r="C40" s="99">
        <f>C41</f>
        <v>0</v>
      </c>
      <c r="D40" s="100">
        <f>D41</f>
        <v>0</v>
      </c>
      <c r="E40" s="101"/>
      <c r="F40" s="101"/>
      <c r="G40" s="102"/>
      <c r="H40" s="102"/>
      <c r="I40" s="102"/>
      <c r="J40" s="102"/>
      <c r="K40" s="102"/>
      <c r="L40" s="102"/>
    </row>
    <row r="41" spans="1:12" ht="25.5">
      <c r="A41" s="103" t="s">
        <v>150</v>
      </c>
      <c r="B41" s="104" t="s">
        <v>151</v>
      </c>
      <c r="C41" s="105"/>
      <c r="D41" s="105"/>
      <c r="E41" s="106"/>
      <c r="F41" s="107"/>
      <c r="G41" s="102"/>
      <c r="H41" s="102"/>
      <c r="I41" s="102"/>
      <c r="J41" s="102"/>
      <c r="K41" s="102"/>
      <c r="L41" s="102"/>
    </row>
    <row r="42" spans="1:24" s="89" customFormat="1" ht="12.75">
      <c r="A42" s="56" t="s">
        <v>152</v>
      </c>
      <c r="B42" s="108"/>
      <c r="C42" s="81"/>
      <c r="D42" s="81"/>
      <c r="E42" s="87"/>
      <c r="F42" s="94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1:24" s="68" customFormat="1" ht="14.25" customHeight="1">
      <c r="A43" s="90" t="s">
        <v>153</v>
      </c>
      <c r="B43" s="109">
        <f>B46+B49+B55+B52</f>
        <v>216249.69999999998</v>
      </c>
      <c r="C43" s="109">
        <f>C46+C49+C55+C52</f>
        <v>0</v>
      </c>
      <c r="D43" s="109">
        <f>D46+D49+D55+D52</f>
        <v>181425.30000000002</v>
      </c>
      <c r="E43" s="65" t="e">
        <f aca="true" t="shared" si="2" ref="E43:E56">D43*100/C43</f>
        <v>#DIV/0!</v>
      </c>
      <c r="F43" s="65">
        <f aca="true" t="shared" si="3" ref="F43:F56">D43/B43*100</f>
        <v>83.89620887335336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ht="12.75" hidden="1">
      <c r="A44" s="69" t="s">
        <v>154</v>
      </c>
      <c r="B44" s="110" t="e">
        <f>B47+B50+#REF!+B53</f>
        <v>#REF!</v>
      </c>
      <c r="C44" s="110" t="e">
        <f>C47+C50+#REF!+C53</f>
        <v>#REF!</v>
      </c>
      <c r="D44" s="110" t="e">
        <f>D47+D50+#REF!+D53</f>
        <v>#REF!</v>
      </c>
      <c r="E44" s="111" t="e">
        <f t="shared" si="2"/>
        <v>#REF!</v>
      </c>
      <c r="F44" s="72" t="e">
        <f t="shared" si="3"/>
        <v>#REF!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ht="12.75" hidden="1">
      <c r="A45" s="69" t="s">
        <v>102</v>
      </c>
      <c r="B45" s="110">
        <f>B48+B51+B56+B54</f>
        <v>0</v>
      </c>
      <c r="C45" s="110">
        <f>C48+C51+C56+C54</f>
        <v>0</v>
      </c>
      <c r="D45" s="110">
        <f>D48+D51+D56+D54</f>
        <v>0</v>
      </c>
      <c r="E45" s="111" t="e">
        <f t="shared" si="2"/>
        <v>#DIV/0!</v>
      </c>
      <c r="F45" s="72" t="e">
        <f t="shared" si="3"/>
        <v>#DIV/0!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s="50" customFormat="1" ht="12.75">
      <c r="A46" s="73" t="s">
        <v>155</v>
      </c>
      <c r="B46" s="112">
        <v>32790.9</v>
      </c>
      <c r="C46" s="75"/>
      <c r="D46" s="75">
        <v>25877.1</v>
      </c>
      <c r="E46" s="76" t="e">
        <f t="shared" si="2"/>
        <v>#DIV/0!</v>
      </c>
      <c r="F46" s="72">
        <f t="shared" si="3"/>
        <v>78.91549179802932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ht="12.75" hidden="1">
      <c r="A47" s="69" t="s">
        <v>154</v>
      </c>
      <c r="B47" s="113"/>
      <c r="C47" s="114"/>
      <c r="D47" s="114"/>
      <c r="E47" s="80" t="e">
        <f t="shared" si="2"/>
        <v>#DIV/0!</v>
      </c>
      <c r="F47" s="72" t="e">
        <f t="shared" si="3"/>
        <v>#DIV/0!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1:24" ht="12.75" hidden="1">
      <c r="A48" s="69" t="s">
        <v>102</v>
      </c>
      <c r="B48" s="113"/>
      <c r="C48" s="114"/>
      <c r="D48" s="114"/>
      <c r="E48" s="80" t="e">
        <f t="shared" si="2"/>
        <v>#DIV/0!</v>
      </c>
      <c r="F48" s="72" t="e">
        <f t="shared" si="3"/>
        <v>#DIV/0!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24" s="50" customFormat="1" ht="12.75">
      <c r="A49" s="73" t="s">
        <v>156</v>
      </c>
      <c r="B49" s="77" t="s">
        <v>157</v>
      </c>
      <c r="C49" s="75"/>
      <c r="D49" s="115">
        <v>144820.2</v>
      </c>
      <c r="E49" s="76" t="e">
        <f t="shared" si="2"/>
        <v>#DIV/0!</v>
      </c>
      <c r="F49" s="72">
        <f t="shared" si="3"/>
        <v>84.83827031396913</v>
      </c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ht="12.75" hidden="1">
      <c r="A50" s="69" t="s">
        <v>154</v>
      </c>
      <c r="B50" s="113"/>
      <c r="C50" s="114"/>
      <c r="D50" s="114"/>
      <c r="E50" s="80" t="e">
        <f t="shared" si="2"/>
        <v>#DIV/0!</v>
      </c>
      <c r="F50" s="72" t="e">
        <f t="shared" si="3"/>
        <v>#DIV/0!</v>
      </c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ht="15" customHeight="1" hidden="1">
      <c r="A51" s="69" t="s">
        <v>102</v>
      </c>
      <c r="B51" s="113"/>
      <c r="C51" s="114"/>
      <c r="D51" s="114"/>
      <c r="E51" s="80" t="e">
        <f t="shared" si="2"/>
        <v>#DIV/0!</v>
      </c>
      <c r="F51" s="72" t="e">
        <f t="shared" si="3"/>
        <v>#DIV/0!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spans="1:24" ht="14.25" customHeight="1">
      <c r="A52" s="73" t="s">
        <v>158</v>
      </c>
      <c r="B52" s="77" t="s">
        <v>159</v>
      </c>
      <c r="C52" s="75"/>
      <c r="D52" s="75">
        <v>2885.9</v>
      </c>
      <c r="E52" s="80" t="e">
        <f t="shared" si="2"/>
        <v>#DIV/0!</v>
      </c>
      <c r="F52" s="72">
        <f t="shared" si="3"/>
        <v>91.63332698291738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24" ht="12.75" customHeight="1" hidden="1">
      <c r="A53" s="69" t="s">
        <v>154</v>
      </c>
      <c r="B53" s="113"/>
      <c r="C53" s="116"/>
      <c r="D53" s="116"/>
      <c r="E53" s="80"/>
      <c r="F53" s="72" t="e">
        <f t="shared" si="3"/>
        <v>#DIV/0!</v>
      </c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spans="1:24" ht="12.75" customHeight="1" hidden="1">
      <c r="A54" s="69" t="s">
        <v>102</v>
      </c>
      <c r="B54" s="113"/>
      <c r="C54" s="116"/>
      <c r="D54" s="116"/>
      <c r="E54" s="80"/>
      <c r="F54" s="72" t="e">
        <f t="shared" si="3"/>
        <v>#DIV/0!</v>
      </c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</row>
    <row r="55" spans="1:24" s="50" customFormat="1" ht="14.25" customHeight="1">
      <c r="A55" s="73" t="s">
        <v>160</v>
      </c>
      <c r="B55" s="77" t="s">
        <v>161</v>
      </c>
      <c r="C55" s="75"/>
      <c r="D55" s="76">
        <v>7842.1</v>
      </c>
      <c r="E55" s="76" t="e">
        <f t="shared" si="2"/>
        <v>#DIV/0!</v>
      </c>
      <c r="F55" s="72">
        <f t="shared" si="3"/>
        <v>81.621374077582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ht="12.75" hidden="1">
      <c r="A56" s="69" t="s">
        <v>102</v>
      </c>
      <c r="B56" s="78"/>
      <c r="C56" s="79"/>
      <c r="D56" s="79"/>
      <c r="E56" s="80" t="e">
        <f t="shared" si="2"/>
        <v>#DIV/0!</v>
      </c>
      <c r="F56" s="72" t="e">
        <f t="shared" si="3"/>
        <v>#DIV/0!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s="89" customFormat="1" ht="12.75">
      <c r="A57" s="56" t="s">
        <v>162</v>
      </c>
      <c r="B57" s="57"/>
      <c r="C57" s="81"/>
      <c r="D57" s="81"/>
      <c r="E57" s="87"/>
      <c r="F57" s="94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spans="1:24" s="68" customFormat="1" ht="12.75">
      <c r="A58" s="90" t="s">
        <v>163</v>
      </c>
      <c r="B58" s="117">
        <f>B61+B64</f>
        <v>23121.600000000002</v>
      </c>
      <c r="C58" s="118">
        <f>C61+C64</f>
        <v>0</v>
      </c>
      <c r="D58" s="65">
        <f>D61+D64</f>
        <v>19232.7</v>
      </c>
      <c r="E58" s="65" t="e">
        <f aca="true" t="shared" si="4" ref="E58:E64">D58*100/C58</f>
        <v>#DIV/0!</v>
      </c>
      <c r="F58" s="65">
        <f aca="true" t="shared" si="5" ref="F58:F64">D58/B58*100</f>
        <v>83.18066223790741</v>
      </c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ht="12.75" hidden="1">
      <c r="A59" s="69" t="s">
        <v>154</v>
      </c>
      <c r="B59" s="79" t="e">
        <f>B62+#REF!</f>
        <v>#REF!</v>
      </c>
      <c r="C59" s="79" t="e">
        <f>C62+#REF!</f>
        <v>#REF!</v>
      </c>
      <c r="D59" s="71" t="e">
        <f>D62+#REF!</f>
        <v>#REF!</v>
      </c>
      <c r="E59" s="80" t="e">
        <f t="shared" si="4"/>
        <v>#REF!</v>
      </c>
      <c r="F59" s="72" t="e">
        <f t="shared" si="5"/>
        <v>#REF!</v>
      </c>
      <c r="G59" s="102"/>
      <c r="H59" s="102"/>
      <c r="I59" s="102"/>
      <c r="J59" s="102"/>
      <c r="K59" s="102"/>
      <c r="L59" s="102"/>
      <c r="Q59" s="102"/>
      <c r="R59" s="102"/>
      <c r="S59" s="102"/>
      <c r="T59" s="102"/>
      <c r="U59" s="102"/>
      <c r="V59" s="102"/>
      <c r="W59" s="102"/>
      <c r="X59" s="102"/>
    </row>
    <row r="60" spans="1:12" ht="12.75" hidden="1">
      <c r="A60" s="69" t="s">
        <v>102</v>
      </c>
      <c r="B60" s="119">
        <f>B63</f>
        <v>0</v>
      </c>
      <c r="C60" s="119">
        <f>C63</f>
        <v>0</v>
      </c>
      <c r="D60" s="120">
        <f>D63</f>
        <v>0</v>
      </c>
      <c r="E60" s="80" t="e">
        <f t="shared" si="4"/>
        <v>#DIV/0!</v>
      </c>
      <c r="F60" s="72" t="e">
        <f t="shared" si="5"/>
        <v>#DIV/0!</v>
      </c>
      <c r="G60" s="102"/>
      <c r="H60" s="102"/>
      <c r="I60" s="102"/>
      <c r="J60" s="102"/>
      <c r="K60" s="102"/>
      <c r="L60" s="102"/>
    </row>
    <row r="61" spans="1:12" s="50" customFormat="1" ht="12.75">
      <c r="A61" s="73" t="s">
        <v>164</v>
      </c>
      <c r="B61" s="77" t="s">
        <v>165</v>
      </c>
      <c r="C61" s="75"/>
      <c r="D61" s="76">
        <v>17306.2</v>
      </c>
      <c r="E61" s="76" t="e">
        <f t="shared" si="4"/>
        <v>#DIV/0!</v>
      </c>
      <c r="F61" s="72">
        <f t="shared" si="5"/>
        <v>83.62947535264014</v>
      </c>
      <c r="G61" s="66"/>
      <c r="H61" s="66"/>
      <c r="I61" s="66"/>
      <c r="J61" s="66"/>
      <c r="K61" s="66"/>
      <c r="L61" s="66"/>
    </row>
    <row r="62" spans="1:12" ht="12.75" hidden="1">
      <c r="A62" s="69" t="s">
        <v>154</v>
      </c>
      <c r="B62" s="121"/>
      <c r="C62" s="122"/>
      <c r="D62" s="122"/>
      <c r="E62" s="80" t="e">
        <f t="shared" si="4"/>
        <v>#DIV/0!</v>
      </c>
      <c r="F62" s="72" t="e">
        <f t="shared" si="5"/>
        <v>#DIV/0!</v>
      </c>
      <c r="G62" s="102"/>
      <c r="H62" s="102"/>
      <c r="I62" s="102"/>
      <c r="J62" s="102"/>
      <c r="K62" s="102"/>
      <c r="L62" s="102"/>
    </row>
    <row r="63" spans="1:12" ht="12.75" hidden="1">
      <c r="A63" s="69" t="s">
        <v>102</v>
      </c>
      <c r="B63" s="121"/>
      <c r="C63" s="122"/>
      <c r="D63" s="122"/>
      <c r="E63" s="80" t="e">
        <f t="shared" si="4"/>
        <v>#DIV/0!</v>
      </c>
      <c r="F63" s="72" t="e">
        <f t="shared" si="5"/>
        <v>#DIV/0!</v>
      </c>
      <c r="G63" s="102"/>
      <c r="H63" s="102"/>
      <c r="I63" s="102"/>
      <c r="J63" s="102"/>
      <c r="K63" s="102"/>
      <c r="L63" s="102"/>
    </row>
    <row r="64" spans="1:12" s="50" customFormat="1" ht="25.5">
      <c r="A64" s="73" t="s">
        <v>166</v>
      </c>
      <c r="B64" s="77" t="s">
        <v>167</v>
      </c>
      <c r="C64" s="75"/>
      <c r="D64" s="75">
        <v>1926.5</v>
      </c>
      <c r="E64" s="76" t="e">
        <f t="shared" si="4"/>
        <v>#DIV/0!</v>
      </c>
      <c r="F64" s="72">
        <f t="shared" si="5"/>
        <v>79.35494500967994</v>
      </c>
      <c r="G64" s="66"/>
      <c r="H64" s="66"/>
      <c r="I64" s="66"/>
      <c r="J64" s="66"/>
      <c r="K64" s="66"/>
      <c r="L64" s="66"/>
    </row>
    <row r="65" spans="1:22" s="89" customFormat="1" ht="12.75">
      <c r="A65" s="56" t="s">
        <v>168</v>
      </c>
      <c r="B65" s="57"/>
      <c r="C65" s="81"/>
      <c r="D65" s="81"/>
      <c r="E65" s="87"/>
      <c r="F65" s="94"/>
      <c r="G65" s="102"/>
      <c r="H65" s="102"/>
      <c r="I65" s="102"/>
      <c r="J65" s="102"/>
      <c r="K65" s="102"/>
      <c r="L65" s="102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 s="68" customFormat="1" ht="12.75">
      <c r="A66" s="90" t="s">
        <v>169</v>
      </c>
      <c r="B66" s="84">
        <f>B67</f>
        <v>128</v>
      </c>
      <c r="C66" s="83">
        <f>C67</f>
        <v>0</v>
      </c>
      <c r="D66" s="84">
        <f>D67</f>
        <v>128</v>
      </c>
      <c r="E66" s="65" t="e">
        <f>D66*100/C66</f>
        <v>#DIV/0!</v>
      </c>
      <c r="F66" s="65">
        <f>D66/B66*100</f>
        <v>100</v>
      </c>
      <c r="G66" s="66"/>
      <c r="H66" s="66"/>
      <c r="I66" s="66"/>
      <c r="J66" s="66"/>
      <c r="K66" s="66"/>
      <c r="L66" s="66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12" s="50" customFormat="1" ht="14.25" customHeight="1">
      <c r="A67" s="73" t="s">
        <v>170</v>
      </c>
      <c r="B67" s="112">
        <v>128</v>
      </c>
      <c r="C67" s="75"/>
      <c r="D67" s="76">
        <v>128</v>
      </c>
      <c r="E67" s="76" t="e">
        <f>D67*100/C67</f>
        <v>#DIV/0!</v>
      </c>
      <c r="F67" s="72">
        <f>D67/B67*100</f>
        <v>100</v>
      </c>
      <c r="G67" s="66"/>
      <c r="H67" s="66"/>
      <c r="I67" s="66"/>
      <c r="J67" s="66"/>
      <c r="K67" s="66"/>
      <c r="L67" s="66"/>
    </row>
    <row r="68" spans="1:23" s="89" customFormat="1" ht="12.75">
      <c r="A68" s="56" t="s">
        <v>171</v>
      </c>
      <c r="B68" s="57"/>
      <c r="C68" s="81"/>
      <c r="D68" s="81"/>
      <c r="E68" s="87"/>
      <c r="F68" s="94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s="68" customFormat="1" ht="12.75">
      <c r="A69" s="90" t="s">
        <v>172</v>
      </c>
      <c r="B69" s="109">
        <f>B72+B73+B76+B78+B77</f>
        <v>44694.6</v>
      </c>
      <c r="C69" s="109">
        <f>C72+C73+C76+C78+C77</f>
        <v>0</v>
      </c>
      <c r="D69" s="109">
        <f>D72+D73+D76+D78+D77</f>
        <v>37455</v>
      </c>
      <c r="E69" s="65" t="e">
        <f aca="true" t="shared" si="6" ref="E69:E80">D69*100/C69</f>
        <v>#DIV/0!</v>
      </c>
      <c r="F69" s="65">
        <f aca="true" t="shared" si="7" ref="F69:F90">D69/B69*100</f>
        <v>83.80207004873073</v>
      </c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</row>
    <row r="70" spans="1:23" ht="12.75" hidden="1">
      <c r="A70" s="69" t="s">
        <v>154</v>
      </c>
      <c r="B70" s="71">
        <f aca="true" t="shared" si="8" ref="B70:D71">B74+B79</f>
        <v>0</v>
      </c>
      <c r="C70" s="110">
        <f t="shared" si="8"/>
        <v>0</v>
      </c>
      <c r="D70" s="71">
        <f t="shared" si="8"/>
        <v>0</v>
      </c>
      <c r="E70" s="80" t="e">
        <f t="shared" si="6"/>
        <v>#DIV/0!</v>
      </c>
      <c r="F70" s="72" t="e">
        <f t="shared" si="7"/>
        <v>#DIV/0!</v>
      </c>
      <c r="G70" s="102"/>
      <c r="H70" s="102"/>
      <c r="I70" s="102"/>
      <c r="J70" s="102"/>
      <c r="K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:23" ht="12.75" hidden="1">
      <c r="A71" s="69" t="s">
        <v>102</v>
      </c>
      <c r="B71" s="71">
        <f t="shared" si="8"/>
        <v>0</v>
      </c>
      <c r="C71" s="110">
        <f t="shared" si="8"/>
        <v>0</v>
      </c>
      <c r="D71" s="71">
        <f t="shared" si="8"/>
        <v>0</v>
      </c>
      <c r="E71" s="80" t="e">
        <f t="shared" si="6"/>
        <v>#DIV/0!</v>
      </c>
      <c r="F71" s="72" t="e">
        <f t="shared" si="7"/>
        <v>#DIV/0!</v>
      </c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23" s="50" customFormat="1" ht="12.75">
      <c r="A72" s="73" t="s">
        <v>173</v>
      </c>
      <c r="B72" s="77" t="s">
        <v>174</v>
      </c>
      <c r="C72" s="75"/>
      <c r="D72" s="75">
        <v>447.1</v>
      </c>
      <c r="E72" s="76" t="e">
        <f t="shared" si="6"/>
        <v>#DIV/0!</v>
      </c>
      <c r="F72" s="72">
        <f t="shared" si="7"/>
        <v>68.78461538461539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</row>
    <row r="73" spans="1:23" s="50" customFormat="1" ht="12.75">
      <c r="A73" s="73" t="s">
        <v>175</v>
      </c>
      <c r="B73" s="77" t="s">
        <v>176</v>
      </c>
      <c r="C73" s="75"/>
      <c r="D73" s="76">
        <v>25616.6</v>
      </c>
      <c r="E73" s="76" t="e">
        <f t="shared" si="6"/>
        <v>#DIV/0!</v>
      </c>
      <c r="F73" s="72">
        <f t="shared" si="7"/>
        <v>87.71846920885382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</row>
    <row r="74" spans="1:23" ht="12.75" hidden="1">
      <c r="A74" s="69" t="s">
        <v>154</v>
      </c>
      <c r="B74" s="123"/>
      <c r="C74" s="124"/>
      <c r="D74" s="124"/>
      <c r="E74" s="80" t="e">
        <f t="shared" si="6"/>
        <v>#DIV/0!</v>
      </c>
      <c r="F74" s="72" t="e">
        <f t="shared" si="7"/>
        <v>#DIV/0!</v>
      </c>
      <c r="N74" s="102"/>
      <c r="O74" s="102"/>
      <c r="P74" s="102"/>
      <c r="Q74" s="102"/>
      <c r="R74" s="102"/>
      <c r="S74" s="102"/>
      <c r="T74" s="102"/>
      <c r="U74" s="102"/>
      <c r="V74" s="102"/>
      <c r="W74" s="102"/>
    </row>
    <row r="75" spans="1:23" ht="12.75" hidden="1">
      <c r="A75" s="69" t="s">
        <v>102</v>
      </c>
      <c r="B75" s="123"/>
      <c r="C75" s="124"/>
      <c r="D75" s="124"/>
      <c r="E75" s="80" t="e">
        <f t="shared" si="6"/>
        <v>#DIV/0!</v>
      </c>
      <c r="F75" s="72" t="e">
        <f t="shared" si="7"/>
        <v>#DIV/0!</v>
      </c>
      <c r="N75" s="102"/>
      <c r="O75" s="102"/>
      <c r="P75" s="102"/>
      <c r="Q75" s="102"/>
      <c r="R75" s="102"/>
      <c r="S75" s="102"/>
      <c r="T75" s="102"/>
      <c r="U75" s="102"/>
      <c r="V75" s="102"/>
      <c r="W75" s="102"/>
    </row>
    <row r="76" spans="1:23" s="50" customFormat="1" ht="12.75">
      <c r="A76" s="73" t="s">
        <v>177</v>
      </c>
      <c r="B76" s="77" t="s">
        <v>178</v>
      </c>
      <c r="C76" s="75"/>
      <c r="D76" s="75">
        <v>6917.6</v>
      </c>
      <c r="E76" s="76" t="e">
        <f t="shared" si="6"/>
        <v>#DIV/0!</v>
      </c>
      <c r="F76" s="72">
        <f t="shared" si="7"/>
        <v>78.00719448798476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</row>
    <row r="77" spans="1:23" s="50" customFormat="1" ht="14.25" customHeight="1">
      <c r="A77" s="73" t="s">
        <v>179</v>
      </c>
      <c r="B77" s="77" t="s">
        <v>180</v>
      </c>
      <c r="C77" s="75"/>
      <c r="D77" s="75">
        <v>528.3</v>
      </c>
      <c r="E77" s="76" t="e">
        <f t="shared" si="6"/>
        <v>#DIV/0!</v>
      </c>
      <c r="F77" s="72">
        <f t="shared" si="7"/>
        <v>43.35658596635207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</row>
    <row r="78" spans="1:23" s="50" customFormat="1" ht="14.25" customHeight="1">
      <c r="A78" s="73" t="s">
        <v>181</v>
      </c>
      <c r="B78" s="77" t="s">
        <v>182</v>
      </c>
      <c r="C78" s="75"/>
      <c r="D78" s="75">
        <v>3945.4</v>
      </c>
      <c r="E78" s="76" t="e">
        <f t="shared" si="6"/>
        <v>#DIV/0!</v>
      </c>
      <c r="F78" s="72">
        <f t="shared" si="7"/>
        <v>82.97371188222924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</row>
    <row r="79" spans="1:23" s="89" customFormat="1" ht="12.75" customHeight="1" hidden="1">
      <c r="A79" s="69" t="s">
        <v>154</v>
      </c>
      <c r="B79" s="78"/>
      <c r="C79" s="79"/>
      <c r="D79" s="71"/>
      <c r="E79" s="76" t="e">
        <f t="shared" si="6"/>
        <v>#DIV/0!</v>
      </c>
      <c r="F79" s="72" t="e">
        <f t="shared" si="7"/>
        <v>#DIV/0!</v>
      </c>
      <c r="G79" s="88"/>
      <c r="H79" s="88"/>
      <c r="I79" s="88"/>
      <c r="J79" s="88"/>
      <c r="K79" s="88"/>
      <c r="L79" s="88"/>
      <c r="M79" s="88"/>
      <c r="N79" s="102"/>
      <c r="O79" s="102"/>
      <c r="P79" s="102"/>
      <c r="Q79" s="102"/>
      <c r="R79" s="102"/>
      <c r="S79" s="102"/>
      <c r="T79" s="102"/>
      <c r="U79" s="102"/>
      <c r="V79" s="102"/>
      <c r="W79" s="102"/>
    </row>
    <row r="80" spans="1:23" ht="14.25" customHeight="1" hidden="1">
      <c r="A80" s="69" t="s">
        <v>102</v>
      </c>
      <c r="B80" s="78"/>
      <c r="C80" s="79"/>
      <c r="D80" s="79"/>
      <c r="E80" s="80" t="e">
        <f t="shared" si="6"/>
        <v>#DIV/0!</v>
      </c>
      <c r="F80" s="72" t="e">
        <f t="shared" si="7"/>
        <v>#DIV/0!</v>
      </c>
      <c r="N80" s="102"/>
      <c r="O80" s="102"/>
      <c r="P80" s="102"/>
      <c r="Q80" s="102"/>
      <c r="R80" s="102"/>
      <c r="S80" s="102"/>
      <c r="T80" s="102"/>
      <c r="U80" s="102"/>
      <c r="V80" s="102"/>
      <c r="W80" s="102"/>
    </row>
    <row r="81" spans="1:23" ht="12.75">
      <c r="A81" s="125" t="s">
        <v>183</v>
      </c>
      <c r="B81" s="126"/>
      <c r="C81" s="127"/>
      <c r="D81" s="127"/>
      <c r="E81" s="128" t="e">
        <f>D81*100/C81</f>
        <v>#DIV/0!</v>
      </c>
      <c r="F81" s="101"/>
      <c r="N81" s="102"/>
      <c r="O81" s="102"/>
      <c r="P81" s="102"/>
      <c r="Q81" s="102"/>
      <c r="R81" s="102"/>
      <c r="S81" s="102"/>
      <c r="T81" s="102"/>
      <c r="U81" s="102"/>
      <c r="V81" s="102"/>
      <c r="W81" s="102"/>
    </row>
    <row r="82" spans="1:23" ht="12.75">
      <c r="A82" s="129" t="s">
        <v>184</v>
      </c>
      <c r="B82" s="130">
        <f>B84+B83</f>
        <v>4378.9</v>
      </c>
      <c r="C82" s="130">
        <f>C84+C83</f>
        <v>0</v>
      </c>
      <c r="D82" s="131">
        <f>D84+D83</f>
        <v>2898.7</v>
      </c>
      <c r="E82" s="132"/>
      <c r="F82" s="107">
        <f t="shared" si="7"/>
        <v>66.19699011167188</v>
      </c>
      <c r="N82" s="102"/>
      <c r="O82" s="102"/>
      <c r="P82" s="102"/>
      <c r="Q82" s="102"/>
      <c r="R82" s="102"/>
      <c r="S82" s="102"/>
      <c r="T82" s="102"/>
      <c r="U82" s="102"/>
      <c r="V82" s="102"/>
      <c r="W82" s="102"/>
    </row>
    <row r="83" spans="1:23" ht="12.75" hidden="1">
      <c r="A83" s="91" t="s">
        <v>185</v>
      </c>
      <c r="B83" s="133"/>
      <c r="C83" s="133"/>
      <c r="D83" s="133"/>
      <c r="E83" s="134"/>
      <c r="F83" s="86"/>
      <c r="N83" s="102"/>
      <c r="O83" s="102"/>
      <c r="P83" s="102"/>
      <c r="Q83" s="102"/>
      <c r="R83" s="102"/>
      <c r="S83" s="102"/>
      <c r="T83" s="102"/>
      <c r="U83" s="102"/>
      <c r="V83" s="102"/>
      <c r="W83" s="102"/>
    </row>
    <row r="84" spans="1:23" s="50" customFormat="1" ht="14.25" customHeight="1">
      <c r="A84" s="135" t="s">
        <v>186</v>
      </c>
      <c r="B84" s="123" t="s">
        <v>187</v>
      </c>
      <c r="C84" s="124"/>
      <c r="D84" s="124">
        <v>2898.7</v>
      </c>
      <c r="E84" s="86"/>
      <c r="F84" s="72">
        <f t="shared" si="7"/>
        <v>66.19699011167188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</row>
    <row r="85" spans="1:23" ht="14.25" customHeight="1" hidden="1">
      <c r="A85" s="69" t="s">
        <v>154</v>
      </c>
      <c r="B85" s="121"/>
      <c r="C85" s="122"/>
      <c r="D85" s="122"/>
      <c r="E85" s="134"/>
      <c r="F85" s="136" t="e">
        <f t="shared" si="7"/>
        <v>#DIV/0!</v>
      </c>
      <c r="N85" s="102"/>
      <c r="O85" s="102"/>
      <c r="P85" s="102"/>
      <c r="Q85" s="102"/>
      <c r="R85" s="102"/>
      <c r="S85" s="102"/>
      <c r="T85" s="102"/>
      <c r="U85" s="102"/>
      <c r="V85" s="102"/>
      <c r="W85" s="102"/>
    </row>
    <row r="86" spans="1:23" ht="15" customHeight="1" hidden="1">
      <c r="A86" s="69" t="s">
        <v>102</v>
      </c>
      <c r="B86" s="121"/>
      <c r="C86" s="122"/>
      <c r="D86" s="122"/>
      <c r="E86" s="134"/>
      <c r="F86" s="136" t="e">
        <f t="shared" si="7"/>
        <v>#DIV/0!</v>
      </c>
      <c r="N86" s="102"/>
      <c r="O86" s="102"/>
      <c r="P86" s="102"/>
      <c r="Q86" s="102"/>
      <c r="R86" s="102"/>
      <c r="S86" s="102"/>
      <c r="T86" s="102"/>
      <c r="U86" s="102"/>
      <c r="V86" s="102"/>
      <c r="W86" s="102"/>
    </row>
    <row r="87" spans="1:23" ht="26.25" customHeight="1">
      <c r="A87" s="137" t="s">
        <v>188</v>
      </c>
      <c r="B87" s="100" t="str">
        <f>B88</f>
        <v>230</v>
      </c>
      <c r="C87" s="138">
        <f>C88</f>
        <v>0</v>
      </c>
      <c r="D87" s="100">
        <f>D88</f>
        <v>42.9</v>
      </c>
      <c r="E87" s="101"/>
      <c r="F87" s="101">
        <f t="shared" si="7"/>
        <v>18.652173913043477</v>
      </c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1:23" ht="26.25" customHeight="1">
      <c r="A88" s="73" t="s">
        <v>189</v>
      </c>
      <c r="B88" s="78" t="s">
        <v>190</v>
      </c>
      <c r="C88" s="79"/>
      <c r="D88" s="71">
        <v>42.9</v>
      </c>
      <c r="E88" s="134"/>
      <c r="F88" s="72">
        <f t="shared" si="7"/>
        <v>18.652173913043477</v>
      </c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1:23" ht="38.25">
      <c r="A89" s="137" t="s">
        <v>191</v>
      </c>
      <c r="B89" s="108" t="s">
        <v>192</v>
      </c>
      <c r="C89" s="139"/>
      <c r="D89" s="139">
        <v>60480.8</v>
      </c>
      <c r="E89" s="128"/>
      <c r="F89" s="101">
        <f>D89/B89*100</f>
        <v>87.0392650114842</v>
      </c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1:23" s="142" customFormat="1" ht="14.25" customHeight="1">
      <c r="A90" s="140" t="s">
        <v>193</v>
      </c>
      <c r="B90" s="141">
        <f>B8+B21+B25+B29+B35+B43+B58+B66+B69+B82+B87+B89+B40</f>
        <v>478696.6999999999</v>
      </c>
      <c r="C90" s="141">
        <f>C8+C21+C25+C29+C35+C43+C58+C66+C69+C82+C87+C89</f>
        <v>0</v>
      </c>
      <c r="D90" s="141">
        <f>D8+D21+D25+D29+D35+D43+D58+D66+D69+D82+D87+D89</f>
        <v>386011.70000000007</v>
      </c>
      <c r="E90" s="141" t="e">
        <f>E8+E29+E35+E43+E58+E66+E69</f>
        <v>#DIV/0!</v>
      </c>
      <c r="F90" s="141">
        <f t="shared" si="7"/>
        <v>80.63805328091883</v>
      </c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</row>
    <row r="91" spans="14:23" ht="12" customHeight="1">
      <c r="N91" s="102"/>
      <c r="O91" s="102"/>
      <c r="P91" s="102"/>
      <c r="Q91" s="102"/>
      <c r="R91" s="102"/>
      <c r="S91" s="102"/>
      <c r="T91" s="102"/>
      <c r="U91" s="102"/>
      <c r="V91" s="102"/>
      <c r="W91" s="102"/>
    </row>
    <row r="92" spans="1:23" ht="12.75" customHeight="1" hidden="1">
      <c r="A92" s="48" t="s">
        <v>194</v>
      </c>
      <c r="B92" s="143" t="e">
        <f>#REF!+#REF!+#REF!+B44+B59+B70+B85+#REF!</f>
        <v>#REF!</v>
      </c>
      <c r="C92" s="143" t="e">
        <f>#REF!+#REF!+#REF!+C44+C59+C70+C85</f>
        <v>#REF!</v>
      </c>
      <c r="D92" s="143" t="e">
        <f>#REF!+#REF!+#REF!+D44+D59+D70+D85+#REF!</f>
        <v>#REF!</v>
      </c>
      <c r="E92" s="51"/>
      <c r="F92" s="51" t="e">
        <f>D92/B92*100</f>
        <v>#REF!</v>
      </c>
      <c r="N92" s="102"/>
      <c r="O92" s="102"/>
      <c r="P92" s="102"/>
      <c r="Q92" s="102"/>
      <c r="R92" s="102"/>
      <c r="S92" s="102"/>
      <c r="T92" s="102"/>
      <c r="U92" s="102"/>
      <c r="V92" s="102"/>
      <c r="W92" s="102"/>
    </row>
    <row r="93" spans="1:23" ht="15" customHeight="1" hidden="1">
      <c r="A93" s="48" t="s">
        <v>195</v>
      </c>
      <c r="B93" s="143">
        <f>B9+B45+B60+B71+B86</f>
        <v>0</v>
      </c>
      <c r="C93" s="143">
        <f>C9+C45+C60+C71+C86</f>
        <v>0</v>
      </c>
      <c r="D93" s="143">
        <f>D9+D45+D60+D71+D86</f>
        <v>0</v>
      </c>
      <c r="E93" s="51"/>
      <c r="F93" s="51" t="e">
        <f>D93/B93*100</f>
        <v>#DIV/0!</v>
      </c>
      <c r="N93" s="102"/>
      <c r="O93" s="102"/>
      <c r="P93" s="102"/>
      <c r="Q93" s="102"/>
      <c r="R93" s="102"/>
      <c r="S93" s="102"/>
      <c r="T93" s="102"/>
      <c r="U93" s="102"/>
      <c r="V93" s="102"/>
      <c r="W93" s="102"/>
    </row>
  </sheetData>
  <sheetProtection/>
  <mergeCells count="1">
    <mergeCell ref="D1:F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2016-10-12T01:04:10Z</cp:lastPrinted>
  <dcterms:created xsi:type="dcterms:W3CDTF">2010-03-11T02:45:19Z</dcterms:created>
  <dcterms:modified xsi:type="dcterms:W3CDTF">2016-12-21T03:28:03Z</dcterms:modified>
  <cp:category/>
  <cp:version/>
  <cp:contentType/>
  <cp:contentStatus/>
</cp:coreProperties>
</file>