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40" windowHeight="9465" activeTab="1"/>
  </bookViews>
  <sheets>
    <sheet name="доходы" sheetId="1" r:id="rId1"/>
    <sheet name="Расходы" sheetId="2" r:id="rId2"/>
  </sheets>
  <definedNames>
    <definedName name="_xlnm.Print_Area" localSheetId="1">'Расходы'!$A$1:$G$91</definedName>
  </definedNames>
  <calcPr fullCalcOnLoad="1"/>
</workbook>
</file>

<file path=xl/sharedStrings.xml><?xml version="1.0" encoding="utf-8"?>
<sst xmlns="http://schemas.openxmlformats.org/spreadsheetml/2006/main" count="223" uniqueCount="198">
  <si>
    <t xml:space="preserve">Исполнение доходов Районного Бюджета на 01.04.2017г.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</si>
  <si>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</si>
  <si>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</si>
  <si>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</si>
  <si>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</si>
  <si>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</si>
  <si>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</si>
  <si>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</si>
  <si>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</si>
  <si>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</si>
  <si>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</si>
  <si>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</si>
  <si>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</si>
  <si>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</si>
  <si>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</si>
  <si>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</si>
  <si>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</si>
  <si>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</si>
  <si>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</si>
  <si>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</si>
  <si>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</si>
  <si>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</si>
  <si>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</si>
  <si>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</si>
  <si>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</si>
  <si>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</si>
  <si>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</si>
  <si>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</si>
  <si>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</si>
  <si>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</si>
  <si>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</si>
  <si>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</si>
  <si>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</si>
  <si>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</si>
  <si>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</si>
  <si>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</si>
  <si>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</si>
  <si>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</si>
  <si>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</si>
  <si>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</si>
  <si>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</si>
  <si>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</si>
  <si>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</si>
  <si>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</si>
  <si>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</si>
  <si>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</si>
  <si>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</si>
  <si>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</si>
  <si>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</si>
  <si>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</si>
  <si>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</si>
  <si>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</si>
  <si>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</si>
  <si>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</si>
  <si>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</si>
  <si>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</si>
  <si>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</si>
  <si>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</si>
  <si>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</si>
  <si>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</si>
  <si>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</si>
  <si>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</si>
  <si>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</si>
  <si>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</si>
  <si>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</si>
  <si>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</si>
  <si>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</si>
  <si>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</si>
  <si>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</si>
  <si>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</si>
  <si>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</si>
  <si>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</si>
  <si>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</si>
  <si>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</si>
  <si>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</si>
  <si>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</si>
  <si>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</si>
  <si>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</si>
  <si>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</si>
  <si>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</si>
  <si>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</si>
  <si>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</si>
  <si>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</si>
  <si>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</si>
  <si>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</si>
  <si>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</si>
  <si>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</si>
  <si>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</si>
  <si>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</si>
  <si>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</si>
  <si>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</si>
  <si>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</si>
  <si>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</si>
  <si>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</si>
  <si>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 xml:space="preserve"> Исп. О.В. Кравцова</t>
  </si>
  <si>
    <t>всего коммун</t>
  </si>
  <si>
    <t>всего зпл</t>
  </si>
  <si>
    <t>ВСЕГО:</t>
  </si>
  <si>
    <t>73560,6</t>
  </si>
  <si>
    <t>1400   Межбюджетные трансферты общего характера бюджетам субъектов Российской Федерации и муниципальных образований</t>
  </si>
  <si>
    <t>200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</si>
  <si>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</si>
  <si>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</si>
  <si>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</si>
  <si>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</si>
  <si>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5220,5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</si>
  <si>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</si>
  <si>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</si>
  <si>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</si>
  <si>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</si>
  <si>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</si>
  <si>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</si>
  <si>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403,0</t>
  </si>
  <si>
    <t>1004  Охрана семьи и детства</t>
  </si>
  <si>
    <t>8197,0</t>
  </si>
  <si>
    <t>1003  Социальное обеспечение населения</t>
  </si>
  <si>
    <t>30392,1</t>
  </si>
  <si>
    <t>1002  Социальное обслуживание населения</t>
  </si>
  <si>
    <t>650,0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</si>
  <si>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</si>
  <si>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</si>
  <si>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</si>
  <si>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</si>
  <si>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</si>
  <si>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</si>
  <si>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2259,3</t>
  </si>
  <si>
    <t>0804  Другие вопросы в области культуры, кинематографии</t>
  </si>
  <si>
    <t>21016,8</t>
  </si>
  <si>
    <t>0801  Культура</t>
  </si>
  <si>
    <t>0800  Культура, кинематография</t>
  </si>
  <si>
    <t>Культура, кинематография</t>
  </si>
  <si>
    <t>9706,0</t>
  </si>
  <si>
    <t>0709   Другие вопросы в области образования</t>
  </si>
  <si>
    <t>3337,8</t>
  </si>
  <si>
    <t>0707  Молодежная политика и оздоровление детей</t>
  </si>
  <si>
    <t>161050,3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</si>
  <si>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</si>
  <si>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</si>
  <si>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</si>
  <si>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</si>
  <si>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</si>
  <si>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</si>
  <si>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</si>
  <si>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3727,2</t>
  </si>
  <si>
    <t>0505  Другие вопросы в области жилищно-коммунального хозяйства</t>
  </si>
  <si>
    <t>0503  Благоустройство</t>
  </si>
  <si>
    <t>4258,8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</si>
  <si>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</si>
  <si>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</si>
  <si>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</si>
  <si>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</si>
  <si>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</si>
  <si>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1817,4</t>
  </si>
  <si>
    <t>0412  Другие вопросы</t>
  </si>
  <si>
    <t>10283,4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</si>
  <si>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</si>
  <si>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</si>
  <si>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</si>
  <si>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</si>
  <si>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</si>
  <si>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</si>
  <si>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</si>
  <si>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</si>
  <si>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</si>
  <si>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313,3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</si>
  <si>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</si>
  <si>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</si>
  <si>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</si>
  <si>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</si>
  <si>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</si>
  <si>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716,8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</si>
  <si>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</si>
  <si>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</si>
  <si>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</si>
  <si>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16154,7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</si>
  <si>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</si>
  <si>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</si>
  <si>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</si>
  <si>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</si>
  <si>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</si>
  <si>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</si>
  <si>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</si>
  <si>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19066,0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</si>
  <si>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</si>
  <si>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3381,0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</si>
  <si>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</si>
  <si>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</si>
  <si>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</si>
  <si>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</si>
  <si>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</si>
  <si>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</si>
  <si>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01.04.17г.</t>
  </si>
  <si>
    <t>Назначено на 9мес.</t>
  </si>
  <si>
    <t>Назначено на  год</t>
  </si>
  <si>
    <t>на 01.04.2017г.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</si>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</sst>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25" borderId="19" xfId="0" applyFont="1" applyFill="1" applyBorder="1" applyAlignment="1">
      <alignment horizontal="right" vertical="top"/>
    </xf>
    <xf numFmtId="0" fontId="21" fillId="25" borderId="20" xfId="0" applyFont="1" applyFill="1" applyBorder="1" applyAlignment="1">
      <alignment vertical="top" wrapText="1"/>
    </xf>
    <xf numFmtId="164" fontId="21" fillId="25" borderId="20" xfId="0" applyNumberFormat="1" applyFont="1" applyFill="1" applyBorder="1" applyAlignment="1">
      <alignment vertical="top"/>
    </xf>
    <xf numFmtId="164" fontId="21" fillId="25" borderId="21" xfId="0" applyNumberFormat="1" applyFont="1" applyFill="1" applyBorder="1" applyAlignment="1">
      <alignment vertical="top"/>
    </xf>
    <xf numFmtId="0" fontId="21" fillId="33" borderId="19" xfId="0" applyFont="1" applyFill="1" applyBorder="1" applyAlignment="1">
      <alignment horizontal="right" vertical="top"/>
    </xf>
    <xf numFmtId="0" fontId="21" fillId="33" borderId="22" xfId="0" applyFont="1" applyFill="1" applyBorder="1" applyAlignment="1">
      <alignment vertical="top" wrapText="1"/>
    </xf>
    <xf numFmtId="164" fontId="21" fillId="33" borderId="22" xfId="0" applyNumberFormat="1" applyFont="1" applyFill="1" applyBorder="1" applyAlignment="1">
      <alignment vertical="top"/>
    </xf>
    <xf numFmtId="164" fontId="21" fillId="33" borderId="23" xfId="0" applyNumberFormat="1" applyFont="1" applyFill="1" applyBorder="1" applyAlignment="1">
      <alignment vertical="top"/>
    </xf>
    <xf numFmtId="0" fontId="22" fillId="34" borderId="19" xfId="0" applyFont="1" applyFill="1" applyBorder="1" applyAlignment="1">
      <alignment horizontal="right" vertical="top"/>
    </xf>
    <xf numFmtId="0" fontId="22" fillId="0" borderId="22" xfId="0" applyFont="1" applyBorder="1" applyAlignment="1">
      <alignment vertical="top" wrapText="1"/>
    </xf>
    <xf numFmtId="164" fontId="22" fillId="0" borderId="22" xfId="0" applyNumberFormat="1" applyFont="1" applyBorder="1" applyAlignment="1">
      <alignment vertical="top"/>
    </xf>
    <xf numFmtId="164" fontId="22" fillId="0" borderId="23" xfId="0" applyNumberFormat="1" applyFont="1" applyBorder="1" applyAlignment="1">
      <alignment vertical="top"/>
    </xf>
    <xf numFmtId="0" fontId="22" fillId="0" borderId="19" xfId="0" applyFont="1" applyBorder="1" applyAlignment="1">
      <alignment horizontal="right" vertical="top"/>
    </xf>
    <xf numFmtId="0" fontId="21" fillId="25" borderId="22" xfId="0" applyFont="1" applyFill="1" applyBorder="1" applyAlignment="1">
      <alignment vertical="top" wrapText="1"/>
    </xf>
    <xf numFmtId="164" fontId="21" fillId="25" borderId="22" xfId="0" applyNumberFormat="1" applyFont="1" applyFill="1" applyBorder="1" applyAlignment="1">
      <alignment vertical="top"/>
    </xf>
    <xf numFmtId="0" fontId="22" fillId="0" borderId="24" xfId="0" applyFont="1" applyBorder="1" applyAlignment="1">
      <alignment horizontal="right" vertical="top"/>
    </xf>
    <xf numFmtId="0" fontId="22" fillId="0" borderId="25" xfId="0" applyFont="1" applyBorder="1" applyAlignment="1">
      <alignment vertical="top" wrapText="1"/>
    </xf>
    <xf numFmtId="164" fontId="22" fillId="0" borderId="25" xfId="0" applyNumberFormat="1" applyFont="1" applyBorder="1" applyAlignment="1">
      <alignment vertical="top"/>
    </xf>
    <xf numFmtId="0" fontId="19" fillId="35" borderId="26" xfId="0" applyFont="1" applyFill="1" applyBorder="1" applyAlignment="1">
      <alignment vertical="top"/>
    </xf>
    <xf numFmtId="0" fontId="20" fillId="35" borderId="22" xfId="0" applyFont="1" applyFill="1" applyBorder="1" applyAlignment="1">
      <alignment vertical="top" wrapText="1"/>
    </xf>
    <xf numFmtId="164" fontId="48" fillId="35" borderId="22" xfId="0" applyNumberFormat="1" applyFont="1" applyFill="1" applyBorder="1" applyAlignment="1">
      <alignment vertical="top"/>
    </xf>
    <xf numFmtId="164" fontId="48" fillId="35" borderId="23" xfId="0" applyNumberFormat="1" applyFont="1" applyFill="1" applyBorder="1" applyAlignment="1">
      <alignment vertical="top"/>
    </xf>
    <xf numFmtId="0" fontId="49" fillId="33" borderId="27" xfId="0" applyFont="1" applyFill="1" applyBorder="1" applyAlignment="1">
      <alignment vertical="top"/>
    </xf>
    <xf numFmtId="0" fontId="50" fillId="33" borderId="28" xfId="0" applyFont="1" applyFill="1" applyBorder="1" applyAlignment="1">
      <alignment vertical="top" wrapText="1"/>
    </xf>
    <xf numFmtId="164" fontId="50" fillId="33" borderId="28" xfId="0" applyNumberFormat="1" applyFont="1" applyFill="1" applyBorder="1" applyAlignment="1">
      <alignment vertical="top"/>
    </xf>
    <xf numFmtId="164" fontId="50" fillId="33" borderId="29" xfId="0" applyNumberFormat="1" applyFont="1" applyFill="1" applyBorder="1" applyAlignment="1">
      <alignment vertical="top"/>
    </xf>
    <xf numFmtId="0" fontId="19" fillId="0" borderId="0" xfId="0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4" borderId="0" xfId="0" applyFill="1" applyAlignment="1">
      <alignment/>
    </xf>
    <xf numFmtId="165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4" borderId="0" xfId="0" applyFont="1" applyFill="1" applyAlignment="1">
      <alignment/>
    </xf>
    <xf numFmtId="165" fontId="26" fillId="36" borderId="22" xfId="0" applyNumberFormat="1" applyFont="1" applyFill="1" applyBorder="1" applyAlignment="1">
      <alignment/>
    </xf>
    <xf numFmtId="49" fontId="27" fillId="36" borderId="22" xfId="0" applyNumberFormat="1" applyFont="1" applyFill="1" applyBorder="1" applyAlignment="1">
      <alignment wrapText="1"/>
    </xf>
    <xf numFmtId="165" fontId="26" fillId="37" borderId="22" xfId="0" applyNumberFormat="1" applyFont="1" applyFill="1" applyBorder="1" applyAlignment="1">
      <alignment/>
    </xf>
    <xf numFmtId="165" fontId="0" fillId="37" borderId="22" xfId="0" applyNumberFormat="1" applyFont="1" applyFill="1" applyBorder="1" applyAlignment="1">
      <alignment/>
    </xf>
    <xf numFmtId="0" fontId="26" fillId="37" borderId="22" xfId="0" applyFont="1" applyFill="1" applyBorder="1" applyAlignment="1">
      <alignment/>
    </xf>
    <xf numFmtId="49" fontId="26" fillId="37" borderId="22" xfId="0" applyNumberFormat="1" applyFont="1" applyFill="1" applyBorder="1" applyAlignment="1">
      <alignment horizontal="right" wrapText="1"/>
    </xf>
    <xf numFmtId="49" fontId="26" fillId="37" borderId="22" xfId="0" applyNumberFormat="1" applyFont="1" applyFill="1" applyBorder="1" applyAlignment="1">
      <alignment wrapText="1"/>
    </xf>
    <xf numFmtId="165" fontId="26" fillId="34" borderId="22" xfId="0" applyNumberFormat="1" applyFont="1" applyFill="1" applyBorder="1" applyAlignment="1">
      <alignment/>
    </xf>
    <xf numFmtId="165" fontId="0" fillId="38" borderId="22" xfId="0" applyNumberFormat="1" applyFont="1" applyFill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right" wrapText="1"/>
    </xf>
    <xf numFmtId="49" fontId="26" fillId="0" borderId="22" xfId="0" applyNumberFormat="1" applyFont="1" applyBorder="1" applyAlignment="1">
      <alignment wrapText="1"/>
    </xf>
    <xf numFmtId="165" fontId="26" fillId="37" borderId="22" xfId="0" applyNumberFormat="1" applyFont="1" applyFill="1" applyBorder="1" applyAlignment="1">
      <alignment horizontal="right" wrapText="1"/>
    </xf>
    <xf numFmtId="2" fontId="0" fillId="37" borderId="22" xfId="0" applyNumberFormat="1" applyFill="1" applyBorder="1" applyAlignment="1">
      <alignment horizontal="right" wrapText="1"/>
    </xf>
    <xf numFmtId="165" fontId="0" fillId="34" borderId="22" xfId="0" applyNumberFormat="1" applyFont="1" applyFill="1" applyBorder="1" applyAlignment="1">
      <alignment/>
    </xf>
    <xf numFmtId="165" fontId="0" fillId="38" borderId="22" xfId="0" applyNumberFormat="1" applyFill="1" applyBorder="1" applyAlignment="1">
      <alignment/>
    </xf>
    <xf numFmtId="165" fontId="0" fillId="38" borderId="22" xfId="0" applyNumberFormat="1" applyFill="1" applyBorder="1" applyAlignment="1">
      <alignment horizontal="right" wrapText="1"/>
    </xf>
    <xf numFmtId="49" fontId="0" fillId="0" borderId="22" xfId="0" applyNumberFormat="1" applyBorder="1" applyAlignment="1">
      <alignment wrapText="1"/>
    </xf>
    <xf numFmtId="0" fontId="26" fillId="0" borderId="0" xfId="0" applyFont="1" applyAlignment="1">
      <alignment/>
    </xf>
    <xf numFmtId="165" fontId="26" fillId="38" borderId="22" xfId="0" applyNumberFormat="1" applyFont="1" applyFill="1" applyBorder="1" applyAlignment="1">
      <alignment/>
    </xf>
    <xf numFmtId="0" fontId="0" fillId="38" borderId="22" xfId="0" applyFill="1" applyBorder="1" applyAlignment="1">
      <alignment/>
    </xf>
    <xf numFmtId="49" fontId="0" fillId="38" borderId="22" xfId="0" applyNumberFormat="1" applyFill="1" applyBorder="1" applyAlignment="1">
      <alignment horizontal="right" wrapText="1"/>
    </xf>
    <xf numFmtId="49" fontId="28" fillId="38" borderId="22" xfId="0" applyNumberFormat="1" applyFont="1" applyFill="1" applyBorder="1" applyAlignment="1">
      <alignment wrapText="1"/>
    </xf>
    <xf numFmtId="2" fontId="26" fillId="38" borderId="22" xfId="0" applyNumberFormat="1" applyFont="1" applyFill="1" applyBorder="1" applyAlignment="1">
      <alignment horizontal="right" wrapText="1"/>
    </xf>
    <xf numFmtId="49" fontId="26" fillId="38" borderId="22" xfId="0" applyNumberFormat="1" applyFont="1" applyFill="1" applyBorder="1" applyAlignment="1">
      <alignment wrapText="1"/>
    </xf>
    <xf numFmtId="165" fontId="26" fillId="39" borderId="22" xfId="0" applyNumberFormat="1" applyFont="1" applyFill="1" applyBorder="1" applyAlignment="1">
      <alignment/>
    </xf>
    <xf numFmtId="165" fontId="0" fillId="39" borderId="22" xfId="0" applyNumberFormat="1" applyFont="1" applyFill="1" applyBorder="1" applyAlignment="1">
      <alignment/>
    </xf>
    <xf numFmtId="165" fontId="26" fillId="39" borderId="22" xfId="0" applyNumberFormat="1" applyFont="1" applyFill="1" applyBorder="1" applyAlignment="1">
      <alignment horizontal="right" wrapText="1"/>
    </xf>
    <xf numFmtId="2" fontId="26" fillId="39" borderId="22" xfId="0" applyNumberFormat="1" applyFont="1" applyFill="1" applyBorder="1" applyAlignment="1">
      <alignment horizontal="right" wrapText="1"/>
    </xf>
    <xf numFmtId="49" fontId="26" fillId="39" borderId="22" xfId="0" applyNumberFormat="1" applyFont="1" applyFill="1" applyBorder="1" applyAlignment="1">
      <alignment wrapText="1"/>
    </xf>
    <xf numFmtId="0" fontId="0" fillId="37" borderId="22" xfId="0" applyFill="1" applyBorder="1" applyAlignment="1">
      <alignment/>
    </xf>
    <xf numFmtId="49" fontId="0" fillId="37" borderId="22" xfId="0" applyNumberFormat="1" applyFill="1" applyBorder="1" applyAlignment="1">
      <alignment horizontal="right" wrapText="1"/>
    </xf>
    <xf numFmtId="49" fontId="29" fillId="37" borderId="22" xfId="0" applyNumberFormat="1" applyFont="1" applyFill="1" applyBorder="1" applyAlignment="1">
      <alignment horizontal="center" wrapText="1"/>
    </xf>
    <xf numFmtId="165" fontId="0" fillId="0" borderId="22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5" fontId="26" fillId="0" borderId="22" xfId="0" applyNumberFormat="1" applyFont="1" applyBorder="1" applyAlignment="1">
      <alignment/>
    </xf>
    <xf numFmtId="0" fontId="26" fillId="0" borderId="22" xfId="0" applyFont="1" applyBorder="1" applyAlignment="1">
      <alignment/>
    </xf>
    <xf numFmtId="49" fontId="26" fillId="0" borderId="22" xfId="0" applyNumberFormat="1" applyFont="1" applyBorder="1" applyAlignment="1">
      <alignment horizontal="right" wrapText="1"/>
    </xf>
    <xf numFmtId="2" fontId="0" fillId="0" borderId="22" xfId="0" applyNumberFormat="1" applyBorder="1" applyAlignment="1">
      <alignment/>
    </xf>
    <xf numFmtId="0" fontId="26" fillId="41" borderId="0" xfId="0" applyFont="1" applyFill="1" applyAlignment="1">
      <alignment/>
    </xf>
    <xf numFmtId="165" fontId="26" fillId="41" borderId="22" xfId="0" applyNumberFormat="1" applyFont="1" applyFill="1" applyBorder="1" applyAlignment="1">
      <alignment/>
    </xf>
    <xf numFmtId="49" fontId="26" fillId="41" borderId="22" xfId="0" applyNumberFormat="1" applyFont="1" applyFill="1" applyBorder="1" applyAlignment="1">
      <alignment horizontal="right"/>
    </xf>
    <xf numFmtId="49" fontId="26" fillId="41" borderId="22" xfId="0" applyNumberFormat="1" applyFont="1" applyFill="1" applyBorder="1" applyAlignment="1">
      <alignment wrapText="1"/>
    </xf>
    <xf numFmtId="165" fontId="26" fillId="40" borderId="22" xfId="0" applyNumberFormat="1" applyFont="1" applyFill="1" applyBorder="1" applyAlignment="1">
      <alignment/>
    </xf>
    <xf numFmtId="165" fontId="0" fillId="40" borderId="22" xfId="0" applyNumberFormat="1" applyFill="1" applyBorder="1" applyAlignment="1">
      <alignment/>
    </xf>
    <xf numFmtId="0" fontId="0" fillId="40" borderId="22" xfId="0" applyFill="1" applyBorder="1" applyAlignment="1">
      <alignment/>
    </xf>
    <xf numFmtId="49" fontId="29" fillId="40" borderId="22" xfId="0" applyNumberFormat="1" applyFont="1" applyFill="1" applyBorder="1" applyAlignment="1">
      <alignment horizontal="right" wrapText="1"/>
    </xf>
    <xf numFmtId="49" fontId="29" fillId="40" borderId="22" xfId="0" applyNumberFormat="1" applyFont="1" applyFill="1" applyBorder="1" applyAlignment="1">
      <alignment horizontal="center" wrapText="1"/>
    </xf>
    <xf numFmtId="165" fontId="26" fillId="0" borderId="22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5" fontId="26" fillId="41" borderId="22" xfId="0" applyNumberFormat="1" applyFont="1" applyFill="1" applyBorder="1" applyAlignment="1">
      <alignment horizontal="right"/>
    </xf>
    <xf numFmtId="2" fontId="26" fillId="41" borderId="22" xfId="0" applyNumberFormat="1" applyFont="1" applyFill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26" fillId="41" borderId="22" xfId="0" applyFont="1" applyFill="1" applyBorder="1" applyAlignment="1">
      <alignment/>
    </xf>
    <xf numFmtId="0" fontId="26" fillId="41" borderId="22" xfId="0" applyFont="1" applyFill="1" applyBorder="1" applyAlignment="1">
      <alignment horizontal="right"/>
    </xf>
    <xf numFmtId="165" fontId="0" fillId="38" borderId="22" xfId="0" applyNumberFormat="1" applyFont="1" applyFill="1" applyBorder="1" applyAlignment="1">
      <alignment/>
    </xf>
    <xf numFmtId="165" fontId="0" fillId="38" borderId="22" xfId="0" applyNumberFormat="1" applyFont="1" applyFill="1" applyBorder="1" applyAlignment="1">
      <alignment horizontal="right" wrapText="1"/>
    </xf>
    <xf numFmtId="0" fontId="0" fillId="38" borderId="22" xfId="0" applyFont="1" applyFill="1" applyBorder="1" applyAlignment="1">
      <alignment/>
    </xf>
    <xf numFmtId="0" fontId="26" fillId="38" borderId="22" xfId="0" applyFont="1" applyFill="1" applyBorder="1" applyAlignment="1">
      <alignment/>
    </xf>
    <xf numFmtId="165" fontId="0" fillId="34" borderId="22" xfId="0" applyNumberFormat="1" applyFont="1" applyFill="1" applyBorder="1" applyAlignment="1">
      <alignment/>
    </xf>
    <xf numFmtId="165" fontId="0" fillId="39" borderId="22" xfId="0" applyNumberFormat="1" applyFill="1" applyBorder="1" applyAlignment="1">
      <alignment/>
    </xf>
    <xf numFmtId="0" fontId="0" fillId="39" borderId="22" xfId="0" applyFill="1" applyBorder="1" applyAlignment="1">
      <alignment/>
    </xf>
    <xf numFmtId="49" fontId="26" fillId="39" borderId="22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22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4" borderId="22" xfId="0" applyNumberFormat="1" applyFont="1" applyFill="1" applyBorder="1" applyAlignment="1">
      <alignment horizontal="right" wrapText="1"/>
    </xf>
    <xf numFmtId="49" fontId="26" fillId="34" borderId="22" xfId="0" applyNumberFormat="1" applyFont="1" applyFill="1" applyBorder="1" applyAlignment="1">
      <alignment wrapText="1"/>
    </xf>
    <xf numFmtId="0" fontId="26" fillId="34" borderId="22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40" borderId="22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22" xfId="0" applyFont="1" applyBorder="1" applyAlignment="1">
      <alignment/>
    </xf>
    <xf numFmtId="49" fontId="26" fillId="38" borderId="22" xfId="0" applyNumberFormat="1" applyFont="1" applyFill="1" applyBorder="1" applyAlignment="1">
      <alignment horizontal="right"/>
    </xf>
    <xf numFmtId="165" fontId="0" fillId="41" borderId="22" xfId="0" applyNumberFormat="1" applyFill="1" applyBorder="1" applyAlignment="1">
      <alignment/>
    </xf>
    <xf numFmtId="49" fontId="0" fillId="41" borderId="22" xfId="0" applyNumberFormat="1" applyFill="1" applyBorder="1" applyAlignment="1">
      <alignment wrapText="1"/>
    </xf>
    <xf numFmtId="0" fontId="26" fillId="0" borderId="22" xfId="0" applyFon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65" fontId="26" fillId="39" borderId="22" xfId="0" applyNumberFormat="1" applyFont="1" applyFill="1" applyBorder="1" applyAlignment="1">
      <alignment horizontal="right"/>
    </xf>
    <xf numFmtId="49" fontId="26" fillId="41" borderId="22" xfId="0" applyNumberFormat="1" applyFont="1" applyFill="1" applyBorder="1" applyAlignment="1">
      <alignment horizontal="left" wrapText="1"/>
    </xf>
    <xf numFmtId="165" fontId="29" fillId="40" borderId="22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3.00390625" style="0" customWidth="1"/>
    <col min="2" max="2" width="38.875" style="0" customWidth="1"/>
    <col min="3" max="3" width="10.375" style="0" customWidth="1"/>
    <col min="4" max="4" width="10.125" style="0" customWidth="1"/>
    <col min="5" max="5" width="6.25390625" style="0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20174.479999999996</v>
      </c>
      <c r="D5" s="16">
        <f>D6+D9+D13+D16+D17+D21+D26+D31+D34+D35+D28</f>
        <v>3486.303</v>
      </c>
      <c r="E5" s="17">
        <f>SUM(D5/C5*100)</f>
        <v>17.28075767008617</v>
      </c>
    </row>
    <row r="6" spans="1:5" ht="15">
      <c r="A6" s="18" t="s">
        <v>9</v>
      </c>
      <c r="B6" s="19" t="s">
        <v>10</v>
      </c>
      <c r="C6" s="20">
        <f>SUM(C7:C8)</f>
        <v>12009.2</v>
      </c>
      <c r="D6" s="20">
        <f>SUM(D7:D8)</f>
        <v>2079.32</v>
      </c>
      <c r="E6" s="21">
        <f>SUM(D6/C6*100)</f>
        <v>17.31439229923725</v>
      </c>
    </row>
    <row r="7" spans="1:5" ht="15">
      <c r="A7" s="22" t="s">
        <v>11</v>
      </c>
      <c r="B7" s="23" t="s">
        <v>12</v>
      </c>
      <c r="C7" s="24">
        <v>1</v>
      </c>
      <c r="D7" s="24">
        <v>0</v>
      </c>
      <c r="E7" s="25">
        <f>SUM(D7*100/C7)</f>
        <v>0</v>
      </c>
    </row>
    <row r="8" spans="1:5" ht="15">
      <c r="A8" s="26" t="s">
        <v>13</v>
      </c>
      <c r="B8" s="23" t="s">
        <v>14</v>
      </c>
      <c r="C8" s="24">
        <v>12008.2</v>
      </c>
      <c r="D8" s="24">
        <v>2079.32</v>
      </c>
      <c r="E8" s="25">
        <f>SUM(D8*100/C8)</f>
        <v>17.315834179977017</v>
      </c>
    </row>
    <row r="9" spans="1:5" ht="15">
      <c r="A9" s="18" t="s">
        <v>15</v>
      </c>
      <c r="B9" s="19" t="s">
        <v>16</v>
      </c>
      <c r="C9" s="20">
        <f>SUM(C10:C12)</f>
        <v>1936.5</v>
      </c>
      <c r="D9" s="20">
        <f>SUM(D10:D12)</f>
        <v>471.06000000000006</v>
      </c>
      <c r="E9" s="21">
        <f>SUM(D9/C9*100)</f>
        <v>24.325329202168863</v>
      </c>
    </row>
    <row r="10" spans="1:5" ht="15">
      <c r="A10" s="26" t="s">
        <v>17</v>
      </c>
      <c r="B10" s="23" t="s">
        <v>18</v>
      </c>
      <c r="C10" s="24">
        <v>1451</v>
      </c>
      <c r="D10" s="24">
        <v>357.91</v>
      </c>
      <c r="E10" s="25">
        <f>SUM(D10*100/C10)</f>
        <v>24.66643694004135</v>
      </c>
    </row>
    <row r="11" spans="1:5" ht="15">
      <c r="A11" s="26" t="s">
        <v>19</v>
      </c>
      <c r="B11" s="23" t="s">
        <v>20</v>
      </c>
      <c r="C11" s="24">
        <v>485.5</v>
      </c>
      <c r="D11" s="24">
        <v>113.15</v>
      </c>
      <c r="E11" s="25">
        <f>SUM(D11*100/C11)</f>
        <v>23.305870236869207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0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4097.05</v>
      </c>
      <c r="D21" s="20">
        <f>SUM(D22:D25)</f>
        <v>460.68</v>
      </c>
      <c r="E21" s="21">
        <f>SUM(D21/C21*100)</f>
        <v>11.244187891287634</v>
      </c>
    </row>
    <row r="22" spans="1:5" ht="14.25" customHeight="1">
      <c r="A22" s="26" t="s">
        <v>39</v>
      </c>
      <c r="B22" s="23" t="s">
        <v>40</v>
      </c>
      <c r="C22" s="24">
        <v>2.03</v>
      </c>
      <c r="D22" s="24">
        <v>0</v>
      </c>
      <c r="E22" s="25">
        <f>SUM(D22*100/C22)</f>
        <v>0</v>
      </c>
    </row>
    <row r="23" spans="1:5" ht="15.75" customHeight="1">
      <c r="A23" s="22" t="s">
        <v>41</v>
      </c>
      <c r="B23" s="23" t="s">
        <v>42</v>
      </c>
      <c r="C23" s="24">
        <v>3970</v>
      </c>
      <c r="D23" s="24">
        <v>444.49</v>
      </c>
      <c r="E23" s="25">
        <f>SUM(D23*100/C23)</f>
        <v>11.196221662468513</v>
      </c>
    </row>
    <row r="24" spans="1:5" ht="15" customHeight="1">
      <c r="A24" s="26" t="s">
        <v>43</v>
      </c>
      <c r="B24" s="23" t="s">
        <v>44</v>
      </c>
      <c r="C24" s="24">
        <v>35.52</v>
      </c>
      <c r="D24" s="24">
        <v>0</v>
      </c>
      <c r="E24" s="25">
        <f>SUM(D24*100/C24)</f>
        <v>0</v>
      </c>
    </row>
    <row r="25" spans="1:5" ht="15" customHeight="1">
      <c r="A25" s="26" t="s">
        <v>45</v>
      </c>
      <c r="B25" s="23" t="s">
        <v>46</v>
      </c>
      <c r="C25" s="24">
        <v>89.5</v>
      </c>
      <c r="D25" s="24">
        <v>16.19</v>
      </c>
      <c r="E25" s="25">
        <f>SUM(D25*100/C25)</f>
        <v>18.089385474860336</v>
      </c>
    </row>
    <row r="26" spans="1:5" ht="16.5" customHeight="1">
      <c r="A26" s="18" t="s">
        <v>47</v>
      </c>
      <c r="B26" s="19" t="s">
        <v>48</v>
      </c>
      <c r="C26" s="20">
        <f>SUM(C27)</f>
        <v>240.1</v>
      </c>
      <c r="D26" s="20">
        <f>SUM(D27)</f>
        <v>70.47</v>
      </c>
      <c r="E26" s="21">
        <f>SUM(D26/C26*100)</f>
        <v>29.35027072053311</v>
      </c>
    </row>
    <row r="27" spans="1:5" ht="15" customHeight="1">
      <c r="A27" s="26" t="s">
        <v>49</v>
      </c>
      <c r="B27" s="23" t="s">
        <v>50</v>
      </c>
      <c r="C27" s="24">
        <v>240.1</v>
      </c>
      <c r="D27" s="24">
        <v>70.47</v>
      </c>
      <c r="E27" s="25">
        <f>SUM(D27*100/C27)</f>
        <v>29.35027072053311</v>
      </c>
    </row>
    <row r="28" spans="1:5" ht="15" customHeight="1">
      <c r="A28" s="18" t="s">
        <v>51</v>
      </c>
      <c r="B28" s="19" t="s">
        <v>52</v>
      </c>
      <c r="C28" s="20">
        <f>SUM(C29:C30)</f>
        <v>946.6</v>
      </c>
      <c r="D28" s="20">
        <f>SUM(D29:D30)</f>
        <v>235.04</v>
      </c>
      <c r="E28" s="21">
        <f>SUM(D28/C28*100)</f>
        <v>24.82991759983097</v>
      </c>
    </row>
    <row r="29" spans="1:5" ht="15.75" customHeight="1">
      <c r="A29" s="26" t="s">
        <v>53</v>
      </c>
      <c r="B29" s="23" t="s">
        <v>54</v>
      </c>
      <c r="C29" s="24">
        <v>946.6</v>
      </c>
      <c r="D29" s="24">
        <v>235.04</v>
      </c>
      <c r="E29" s="25">
        <f>SUM(D29*100/C29)</f>
        <v>24.829917599830974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0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310</v>
      </c>
      <c r="D31" s="20">
        <f>SUM(D32:D33)</f>
        <v>14.61</v>
      </c>
      <c r="E31" s="21">
        <f>SUM(D31/C31*100)</f>
        <v>4.712903225806452</v>
      </c>
    </row>
    <row r="32" spans="1:5" ht="15" customHeight="1">
      <c r="A32" s="26" t="s">
        <v>59</v>
      </c>
      <c r="B32" s="23" t="s">
        <v>60</v>
      </c>
      <c r="C32" s="24">
        <v>200</v>
      </c>
      <c r="D32" s="24">
        <v>0</v>
      </c>
      <c r="E32" s="25">
        <f>SUM(D32*100/C32)</f>
        <v>0</v>
      </c>
    </row>
    <row r="33" spans="1:5" ht="15" customHeight="1">
      <c r="A33" s="26" t="s">
        <v>61</v>
      </c>
      <c r="B33" s="23" t="s">
        <v>62</v>
      </c>
      <c r="C33" s="24">
        <v>110</v>
      </c>
      <c r="D33" s="24">
        <v>14.61</v>
      </c>
      <c r="E33" s="25">
        <v>0</v>
      </c>
    </row>
    <row r="34" spans="1:5" ht="15" customHeight="1">
      <c r="A34" s="18" t="s">
        <v>63</v>
      </c>
      <c r="B34" s="19" t="s">
        <v>64</v>
      </c>
      <c r="C34" s="20">
        <v>635.03</v>
      </c>
      <c r="D34" s="20">
        <v>120.38</v>
      </c>
      <c r="E34" s="21">
        <f>SUM(D34/C34*100)</f>
        <v>18.956584728280554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34.743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0.003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34.74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415116.64</v>
      </c>
      <c r="D39" s="28">
        <f>D40+D47+D48+D46</f>
        <v>98798.38999999998</v>
      </c>
      <c r="E39" s="17">
        <f>SUM(D39/C39*100)</f>
        <v>23.800151687487155</v>
      </c>
    </row>
    <row r="40" spans="1:5" ht="15.75" customHeight="1">
      <c r="A40" s="18" t="s">
        <v>74</v>
      </c>
      <c r="B40" s="19" t="s">
        <v>75</v>
      </c>
      <c r="C40" s="20">
        <f>SUM(C41:C45)</f>
        <v>415116.64</v>
      </c>
      <c r="D40" s="20">
        <f>SUM(D41:D45)</f>
        <v>98833.12999999999</v>
      </c>
      <c r="E40" s="21">
        <f>SUM(D40/C40*100)</f>
        <v>23.808520419706614</v>
      </c>
    </row>
    <row r="41" spans="1:5" ht="15">
      <c r="A41" s="22" t="s">
        <v>76</v>
      </c>
      <c r="B41" s="23" t="s">
        <v>77</v>
      </c>
      <c r="C41" s="24">
        <v>179831</v>
      </c>
      <c r="D41" s="24">
        <v>56690.7</v>
      </c>
      <c r="E41" s="25">
        <f>D41/C41*100</f>
        <v>31.524431271582763</v>
      </c>
    </row>
    <row r="42" spans="1:5" ht="15">
      <c r="A42" s="26" t="s">
        <v>78</v>
      </c>
      <c r="B42" s="23" t="s">
        <v>79</v>
      </c>
      <c r="C42" s="24">
        <v>28892.4</v>
      </c>
      <c r="D42" s="24">
        <v>506.37</v>
      </c>
      <c r="E42" s="25">
        <f>D42/C42*100</f>
        <v>1.752606221705362</v>
      </c>
    </row>
    <row r="43" spans="1:5" ht="15">
      <c r="A43" s="26" t="s">
        <v>80</v>
      </c>
      <c r="B43" s="23" t="s">
        <v>81</v>
      </c>
      <c r="C43" s="24">
        <v>196977.54</v>
      </c>
      <c r="D43" s="24">
        <v>39326.13</v>
      </c>
      <c r="E43" s="25">
        <f>D43/C43*100</f>
        <v>19.964778725533883</v>
      </c>
    </row>
    <row r="44" spans="1:5" ht="15">
      <c r="A44" s="26" t="s">
        <v>82</v>
      </c>
      <c r="B44" s="23" t="s">
        <v>83</v>
      </c>
      <c r="C44" s="24">
        <v>9415.7</v>
      </c>
      <c r="D44" s="24">
        <v>2309.93</v>
      </c>
      <c r="E44" s="25">
        <f>D44/C44*100</f>
        <v>24.53274849453572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0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-34.74</v>
      </c>
      <c r="E48" s="25">
        <v>0</v>
      </c>
    </row>
    <row r="49" spans="1:5" ht="14.25">
      <c r="A49" s="32"/>
      <c r="B49" s="33" t="s">
        <v>92</v>
      </c>
      <c r="C49" s="34">
        <f>SUM(C5+C39)</f>
        <v>435291.12</v>
      </c>
      <c r="D49" s="34">
        <f>SUM(D5+D39)</f>
        <v>102284.69299999998</v>
      </c>
      <c r="E49" s="35">
        <f>SUM(D49/C49*100)</f>
        <v>23.49799669701509</v>
      </c>
    </row>
    <row r="50" spans="1:5" ht="15.75" thickBot="1">
      <c r="A50" s="36"/>
      <c r="B50" s="37" t="s">
        <v>93</v>
      </c>
      <c r="C50" s="38">
        <f>SUM(C5)</f>
        <v>20174.479999999996</v>
      </c>
      <c r="D50" s="38">
        <f>SUM(D5)</f>
        <v>3486.303</v>
      </c>
      <c r="E50" s="39">
        <f>SUM(D50/C50*100)</f>
        <v>17.28075767008617</v>
      </c>
    </row>
    <row r="51" spans="1:5" ht="12.75">
      <c r="A51" s="40" t="s">
        <v>94</v>
      </c>
      <c r="B51" s="40"/>
      <c r="C51" s="40"/>
      <c r="D51" s="40"/>
      <c r="E51" s="4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52.125" style="43" customWidth="1"/>
    <col min="2" max="2" width="10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197</v>
      </c>
      <c r="D1" s="142" t="s">
        <v>196</v>
      </c>
      <c r="E1" s="142"/>
      <c r="F1" s="142"/>
    </row>
    <row r="2" ht="6" customHeight="1"/>
    <row r="3" spans="1:6" ht="12.75">
      <c r="A3" s="140" t="s">
        <v>195</v>
      </c>
      <c r="B3" s="141"/>
      <c r="C3" s="140"/>
      <c r="D3" s="140"/>
      <c r="E3" s="140"/>
      <c r="F3" s="140"/>
    </row>
    <row r="4" spans="1:6" ht="12.75">
      <c r="A4" s="140" t="s">
        <v>194</v>
      </c>
      <c r="B4" s="141"/>
      <c r="C4" s="140"/>
      <c r="D4" s="140"/>
      <c r="E4" s="140"/>
      <c r="F4" s="140"/>
    </row>
    <row r="5" spans="1:6" ht="12.75" customHeight="1">
      <c r="A5" s="47"/>
      <c r="B5" s="139"/>
      <c r="C5" s="69"/>
      <c r="D5" s="69"/>
      <c r="E5" s="45"/>
      <c r="F5" s="45"/>
    </row>
    <row r="6" spans="1:6" s="135" customFormat="1" ht="43.5" customHeight="1">
      <c r="A6" s="138"/>
      <c r="B6" s="137" t="s">
        <v>193</v>
      </c>
      <c r="C6" s="137" t="s">
        <v>192</v>
      </c>
      <c r="D6" s="137" t="s">
        <v>191</v>
      </c>
      <c r="E6" s="136" t="s">
        <v>190</v>
      </c>
      <c r="F6" s="136" t="s">
        <v>189</v>
      </c>
    </row>
    <row r="7" spans="1:16" s="122" customFormat="1" ht="12.75">
      <c r="A7" s="99" t="s">
        <v>188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187</v>
      </c>
      <c r="B8" s="132">
        <f>B10+B11+B12+B14+B15+B16+B17+B18</f>
        <v>45685.399999999994</v>
      </c>
      <c r="C8" s="132">
        <f>C10+C11+C12+C15+C17+C18</f>
        <v>0</v>
      </c>
      <c r="D8" s="132">
        <f>D10+D11+D12+D15+D17+D18+D16+D14</f>
        <v>8325.3</v>
      </c>
      <c r="E8" s="92" t="e">
        <f>D8*100/C8</f>
        <v>#DIV/0!</v>
      </c>
      <c r="F8" s="92">
        <f>D8/B8*100</f>
        <v>18.223108476668695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6" ht="15.75" customHeight="1" hidden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6" s="69" customFormat="1" ht="38.25">
      <c r="A10" s="62" t="s">
        <v>186</v>
      </c>
      <c r="B10" s="130">
        <v>982.8</v>
      </c>
      <c r="C10" s="88"/>
      <c r="D10" s="87">
        <v>201</v>
      </c>
      <c r="E10" s="87" t="e">
        <f>D10*100/C10</f>
        <v>#DIV/0!</v>
      </c>
      <c r="F10" s="57">
        <f>D10/B10*100</f>
        <v>20.451770451770454</v>
      </c>
    </row>
    <row r="11" spans="1:6" s="69" customFormat="1" ht="51">
      <c r="A11" s="62" t="s">
        <v>185</v>
      </c>
      <c r="B11" s="89" t="s">
        <v>184</v>
      </c>
      <c r="C11" s="88"/>
      <c r="D11" s="87">
        <v>619.7</v>
      </c>
      <c r="E11" s="87" t="e">
        <f>D11*100/C11</f>
        <v>#DIV/0!</v>
      </c>
      <c r="F11" s="57">
        <f>D11/B11*100</f>
        <v>18.328896776101747</v>
      </c>
    </row>
    <row r="12" spans="1:6" s="69" customFormat="1" ht="52.5" customHeight="1">
      <c r="A12" s="62" t="s">
        <v>183</v>
      </c>
      <c r="B12" s="89" t="s">
        <v>182</v>
      </c>
      <c r="C12" s="88"/>
      <c r="D12" s="87">
        <v>3081.6</v>
      </c>
      <c r="E12" s="87" t="e">
        <f>D12*100/C12</f>
        <v>#DIV/0!</v>
      </c>
      <c r="F12" s="57">
        <f>D12/B12*100</f>
        <v>16.162802895206124</v>
      </c>
    </row>
    <row r="13" spans="1:6" ht="12.75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6" s="69" customFormat="1" ht="12.75" hidden="1">
      <c r="A14" s="62" t="s">
        <v>181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6" s="69" customFormat="1" ht="39" customHeight="1">
      <c r="A15" s="62" t="s">
        <v>180</v>
      </c>
      <c r="B15" s="89" t="s">
        <v>179</v>
      </c>
      <c r="C15" s="88"/>
      <c r="D15" s="87">
        <v>1208.6</v>
      </c>
      <c r="E15" s="87" t="e">
        <f>D15*100/C15</f>
        <v>#DIV/0!</v>
      </c>
      <c r="F15" s="57">
        <f>D15/B15*100</f>
        <v>20.140312286490357</v>
      </c>
    </row>
    <row r="16" spans="1:6" s="69" customFormat="1" ht="26.25" customHeight="1" hidden="1">
      <c r="A16" s="62" t="s">
        <v>178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6" s="69" customFormat="1" ht="12.75">
      <c r="A17" s="62" t="s">
        <v>177</v>
      </c>
      <c r="B17" s="89" t="s">
        <v>176</v>
      </c>
      <c r="C17" s="88"/>
      <c r="D17" s="88"/>
      <c r="E17" s="87" t="e">
        <f>D17*100/C17</f>
        <v>#DIV/0!</v>
      </c>
      <c r="F17" s="57">
        <f>D17/B17*100</f>
        <v>0</v>
      </c>
    </row>
    <row r="18" spans="1:6" s="69" customFormat="1" ht="12.75">
      <c r="A18" s="62" t="s">
        <v>175</v>
      </c>
      <c r="B18" s="89" t="s">
        <v>174</v>
      </c>
      <c r="C18" s="88"/>
      <c r="D18" s="88">
        <v>3214.4</v>
      </c>
      <c r="E18" s="87" t="e">
        <f>D18*100/C18</f>
        <v>#DIV/0!</v>
      </c>
      <c r="F18" s="57">
        <f>D18/B18*100</f>
        <v>19.8976149355915</v>
      </c>
    </row>
    <row r="19" spans="1:6" ht="15" customHeight="1" hidden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6" ht="12.75">
      <c r="A20" s="99" t="s">
        <v>173</v>
      </c>
      <c r="B20" s="98"/>
      <c r="C20" s="97"/>
      <c r="D20" s="97"/>
      <c r="E20" s="97"/>
      <c r="F20" s="97"/>
    </row>
    <row r="21" spans="1:6" ht="12.75">
      <c r="A21" s="129" t="s">
        <v>172</v>
      </c>
      <c r="B21" s="103" t="str">
        <f>B22</f>
        <v>716,8</v>
      </c>
      <c r="C21" s="103">
        <f>C22</f>
        <v>0</v>
      </c>
      <c r="D21" s="102">
        <f>D22</f>
        <v>179.2</v>
      </c>
      <c r="E21" s="128" t="e">
        <f>D21*100/C21</f>
        <v>#DIV/0!</v>
      </c>
      <c r="F21" s="92">
        <f>D21/B21*100</f>
        <v>25</v>
      </c>
    </row>
    <row r="22" spans="1:6" ht="12.75">
      <c r="A22" s="62" t="s">
        <v>171</v>
      </c>
      <c r="B22" s="61" t="s">
        <v>170</v>
      </c>
      <c r="C22" s="60"/>
      <c r="D22" s="60">
        <v>179.2</v>
      </c>
      <c r="E22" s="84"/>
      <c r="F22" s="70">
        <f>D22/B22*100</f>
        <v>25</v>
      </c>
    </row>
    <row r="23" spans="1:6" ht="12.75" hidden="1">
      <c r="A23" s="68" t="s">
        <v>169</v>
      </c>
      <c r="B23" s="61"/>
      <c r="C23" s="60"/>
      <c r="D23" s="60"/>
      <c r="E23" s="84"/>
      <c r="F23" s="57"/>
    </row>
    <row r="24" spans="1:16" s="85" customFormat="1" ht="25.5">
      <c r="A24" s="99" t="s">
        <v>168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167</v>
      </c>
      <c r="B25" s="102">
        <f>B26+B27</f>
        <v>2421</v>
      </c>
      <c r="C25" s="102">
        <f>C26+C27</f>
        <v>0</v>
      </c>
      <c r="D25" s="102">
        <f>D26+D27</f>
        <v>313.3</v>
      </c>
      <c r="E25" s="92" t="e">
        <f>D25*100/C25</f>
        <v>#DIV/0!</v>
      </c>
      <c r="F25" s="92">
        <f>D25/B25*100</f>
        <v>12.940933498554315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166</v>
      </c>
      <c r="B26" s="127" t="s">
        <v>165</v>
      </c>
      <c r="C26" s="127"/>
      <c r="D26" s="127" t="s">
        <v>164</v>
      </c>
      <c r="E26" s="70"/>
      <c r="F26" s="70">
        <f>D26/B26*100</f>
        <v>14.343267866135603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163</v>
      </c>
      <c r="B27" s="61" t="s">
        <v>162</v>
      </c>
      <c r="C27" s="126"/>
      <c r="D27" s="126"/>
      <c r="E27" s="87"/>
      <c r="F27" s="70">
        <f>D27/B27*100</f>
        <v>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 ht="12.75">
      <c r="A28" s="99" t="s">
        <v>161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160</v>
      </c>
      <c r="B29" s="102">
        <f>B30+B31+B33+B32</f>
        <v>23171.699999999997</v>
      </c>
      <c r="C29" s="103">
        <f>C30+C31+C33+C32</f>
        <v>0</v>
      </c>
      <c r="D29" s="102">
        <f>D30+D31+D33+D32</f>
        <v>2207.6</v>
      </c>
      <c r="E29" s="92" t="e">
        <f>D29*100/C29</f>
        <v>#DIV/0!</v>
      </c>
      <c r="F29" s="92">
        <f>D29/B29*100</f>
        <v>9.527138707992941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2" s="69" customFormat="1" ht="16.5" customHeight="1">
      <c r="A30" s="62" t="s">
        <v>159</v>
      </c>
      <c r="B30" s="89" t="s">
        <v>158</v>
      </c>
      <c r="C30" s="88"/>
      <c r="D30" s="87">
        <v>479.6</v>
      </c>
      <c r="E30" s="87" t="e">
        <f>D30*100/C30</f>
        <v>#DIV/0!</v>
      </c>
      <c r="F30" s="57">
        <f>D30/B30*100</f>
        <v>18.266996762521426</v>
      </c>
      <c r="G30" s="49"/>
      <c r="H30" s="49"/>
      <c r="I30" s="49"/>
      <c r="J30" s="49"/>
      <c r="K30" s="49"/>
      <c r="L30" s="49"/>
    </row>
    <row r="31" spans="1:12" s="69" customFormat="1" ht="13.5" customHeight="1">
      <c r="A31" s="62" t="s">
        <v>157</v>
      </c>
      <c r="B31" s="89" t="s">
        <v>156</v>
      </c>
      <c r="C31" s="88"/>
      <c r="D31" s="88">
        <v>1362.5</v>
      </c>
      <c r="E31" s="87" t="e">
        <f>D31*100/C31</f>
        <v>#DIV/0!</v>
      </c>
      <c r="F31" s="57">
        <f>D31/B31*100</f>
        <v>16.13304283988917</v>
      </c>
      <c r="G31" s="49"/>
      <c r="H31" s="49"/>
      <c r="I31" s="49"/>
      <c r="J31" s="49"/>
      <c r="K31" s="49"/>
      <c r="L31" s="49"/>
    </row>
    <row r="32" spans="1:12" s="69" customFormat="1" ht="13.5" customHeight="1">
      <c r="A32" s="62" t="s">
        <v>155</v>
      </c>
      <c r="B32" s="89" t="s">
        <v>154</v>
      </c>
      <c r="C32" s="88"/>
      <c r="D32" s="87">
        <v>334.6</v>
      </c>
      <c r="E32" s="87" t="e">
        <f>D32*100/C32</f>
        <v>#DIV/0!</v>
      </c>
      <c r="F32" s="57">
        <f>D32/B32*100</f>
        <v>3.253787657778556</v>
      </c>
      <c r="G32" s="49"/>
      <c r="H32" s="49"/>
      <c r="I32" s="49"/>
      <c r="J32" s="49"/>
      <c r="K32" s="49"/>
      <c r="L32" s="49"/>
    </row>
    <row r="33" spans="1:12" s="69" customFormat="1" ht="12.75">
      <c r="A33" s="62" t="s">
        <v>153</v>
      </c>
      <c r="B33" s="89" t="s">
        <v>152</v>
      </c>
      <c r="C33" s="88"/>
      <c r="D33" s="88">
        <v>30.9</v>
      </c>
      <c r="E33" s="87" t="e">
        <f>D33*100/C33</f>
        <v>#DIV/0!</v>
      </c>
      <c r="F33" s="57">
        <f>D33/B33*100</f>
        <v>1.70023109937273</v>
      </c>
      <c r="G33" s="49"/>
      <c r="H33" s="49"/>
      <c r="I33" s="49"/>
      <c r="J33" s="49"/>
      <c r="K33" s="49"/>
      <c r="L33" s="49"/>
    </row>
    <row r="34" spans="1:12" s="122" customFormat="1" ht="12.75">
      <c r="A34" s="99" t="s">
        <v>151</v>
      </c>
      <c r="B34" s="98"/>
      <c r="C34" s="124"/>
      <c r="D34" s="124"/>
      <c r="E34" s="96"/>
      <c r="F34" s="95"/>
      <c r="G34" s="123"/>
      <c r="H34" s="123"/>
      <c r="I34" s="123"/>
      <c r="J34" s="123"/>
      <c r="K34" s="123"/>
      <c r="L34" s="123"/>
    </row>
    <row r="35" spans="1:12" s="91" customFormat="1" ht="18" customHeight="1">
      <c r="A35" s="94" t="s">
        <v>150</v>
      </c>
      <c r="B35" s="92">
        <f>B36+B37+B38+B39</f>
        <v>8041.2</v>
      </c>
      <c r="C35" s="92">
        <f>C36+C37+C38+C39</f>
        <v>0</v>
      </c>
      <c r="D35" s="92">
        <f>D36+D37+D38+D39</f>
        <v>1630.3000000000002</v>
      </c>
      <c r="E35" s="92" t="e">
        <f>D35*100/C35</f>
        <v>#DIV/0!</v>
      </c>
      <c r="F35" s="92">
        <f>D35/B35*100</f>
        <v>20.274337163607427</v>
      </c>
      <c r="G35" s="49"/>
      <c r="H35" s="49"/>
      <c r="I35" s="49"/>
      <c r="J35" s="49"/>
      <c r="K35" s="49"/>
      <c r="L35" s="49"/>
    </row>
    <row r="36" spans="1:6" s="49" customFormat="1" ht="12.75">
      <c r="A36" s="120" t="s">
        <v>149</v>
      </c>
      <c r="B36" s="119" t="s">
        <v>148</v>
      </c>
      <c r="C36" s="121"/>
      <c r="D36" s="121"/>
      <c r="E36" s="92" t="e">
        <f>D36*100/C36</f>
        <v>#DIV/0!</v>
      </c>
      <c r="F36" s="57">
        <f>D36/B36*100</f>
        <v>0</v>
      </c>
    </row>
    <row r="37" spans="1:12" s="69" customFormat="1" ht="12.75">
      <c r="A37" s="120" t="s">
        <v>147</v>
      </c>
      <c r="B37" s="119" t="s">
        <v>146</v>
      </c>
      <c r="C37" s="88"/>
      <c r="D37" s="87">
        <v>941.6</v>
      </c>
      <c r="E37" s="87" t="e">
        <f>D37*100/C37</f>
        <v>#DIV/0!</v>
      </c>
      <c r="F37" s="57">
        <f>D37/B37*100</f>
        <v>22.109514417206725</v>
      </c>
      <c r="G37" s="49"/>
      <c r="H37" s="49"/>
      <c r="I37" s="49"/>
      <c r="J37" s="49"/>
      <c r="K37" s="49"/>
      <c r="L37" s="49"/>
    </row>
    <row r="38" spans="1:12" s="69" customFormat="1" ht="15.75" customHeight="1" hidden="1">
      <c r="A38" s="120" t="s">
        <v>145</v>
      </c>
      <c r="B38" s="119"/>
      <c r="C38" s="88"/>
      <c r="D38" s="88"/>
      <c r="E38" s="87"/>
      <c r="F38" s="57" t="e">
        <f>D38/B38*100</f>
        <v>#DIV/0!</v>
      </c>
      <c r="G38" s="49"/>
      <c r="H38" s="49"/>
      <c r="I38" s="49"/>
      <c r="J38" s="49"/>
      <c r="K38" s="49"/>
      <c r="L38" s="49"/>
    </row>
    <row r="39" spans="1:12" s="69" customFormat="1" ht="25.5">
      <c r="A39" s="62" t="s">
        <v>144</v>
      </c>
      <c r="B39" s="89" t="s">
        <v>143</v>
      </c>
      <c r="C39" s="88"/>
      <c r="D39" s="87">
        <v>688.7</v>
      </c>
      <c r="E39" s="87" t="e">
        <f>D39*100/C39</f>
        <v>#DIV/0!</v>
      </c>
      <c r="F39" s="57">
        <f>D39/B39*100</f>
        <v>18.477677613221726</v>
      </c>
      <c r="G39" s="49"/>
      <c r="H39" s="49"/>
      <c r="I39" s="49"/>
      <c r="J39" s="49"/>
      <c r="K39" s="49"/>
      <c r="L39" s="49"/>
    </row>
    <row r="40" spans="1:12" ht="14.25" customHeight="1">
      <c r="A40" s="118" t="s">
        <v>142</v>
      </c>
      <c r="B40" s="117" t="str">
        <f>B41</f>
        <v>186,0</v>
      </c>
      <c r="C40" s="117">
        <f>C41</f>
        <v>0</v>
      </c>
      <c r="D40" s="63">
        <f>D41</f>
        <v>0</v>
      </c>
      <c r="E40" s="52"/>
      <c r="F40" s="52">
        <f>D40/B40*100</f>
        <v>0</v>
      </c>
      <c r="G40" s="44"/>
      <c r="H40" s="44"/>
      <c r="I40" s="44"/>
      <c r="J40" s="44"/>
      <c r="K40" s="44"/>
      <c r="L40" s="44"/>
    </row>
    <row r="41" spans="1:12" ht="25.5">
      <c r="A41" s="116" t="s">
        <v>141</v>
      </c>
      <c r="B41" s="115" t="s">
        <v>140</v>
      </c>
      <c r="C41" s="114"/>
      <c r="D41" s="114"/>
      <c r="E41" s="113"/>
      <c r="F41" s="76">
        <f>D41/B41*100</f>
        <v>0</v>
      </c>
      <c r="G41" s="44"/>
      <c r="H41" s="44"/>
      <c r="I41" s="44"/>
      <c r="J41" s="44"/>
      <c r="K41" s="44"/>
      <c r="L41" s="44"/>
    </row>
    <row r="42" spans="1:24" s="85" customFormat="1" ht="12.75">
      <c r="A42" s="99" t="s">
        <v>139</v>
      </c>
      <c r="B42" s="55"/>
      <c r="C42" s="97"/>
      <c r="D42" s="97"/>
      <c r="E42" s="96"/>
      <c r="F42" s="9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91" customFormat="1" ht="14.25" customHeight="1">
      <c r="A43" s="94" t="s">
        <v>138</v>
      </c>
      <c r="B43" s="93">
        <f>B46+B49+B55+B52</f>
        <v>209118.09999999998</v>
      </c>
      <c r="C43" s="93">
        <f>C46+C49+C55+C52</f>
        <v>0</v>
      </c>
      <c r="D43" s="93">
        <f>D46+D49+D55+D52</f>
        <v>41873.200000000004</v>
      </c>
      <c r="E43" s="92" t="e">
        <f>D43*100/C43</f>
        <v>#DIV/0!</v>
      </c>
      <c r="F43" s="92">
        <f>D43/B43*100</f>
        <v>20.023709090700425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12.75" hidden="1">
      <c r="A44" s="68" t="s">
        <v>104</v>
      </c>
      <c r="B44" s="90" t="e">
        <f>B47+B50+#REF!+B53</f>
        <v>#REF!</v>
      </c>
      <c r="C44" s="90" t="e">
        <f>C47+C50+#REF!+C53</f>
        <v>#REF!</v>
      </c>
      <c r="D44" s="90" t="e">
        <f>D47+D50+#REF!+D53</f>
        <v>#REF!</v>
      </c>
      <c r="E44" s="112" t="e">
        <f>D44*100/C44</f>
        <v>#REF!</v>
      </c>
      <c r="F44" s="57" t="e">
        <f>D44/B44*100</f>
        <v>#REF!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 hidden="1">
      <c r="A45" s="68" t="s">
        <v>103</v>
      </c>
      <c r="B45" s="90">
        <f>B48+B51+B56+B54</f>
        <v>0</v>
      </c>
      <c r="C45" s="90">
        <f>C48+C51+C56+C54</f>
        <v>0</v>
      </c>
      <c r="D45" s="90">
        <f>D48+D51+D56+D54</f>
        <v>0</v>
      </c>
      <c r="E45" s="112" t="e">
        <f>D45*100/C45</f>
        <v>#DIV/0!</v>
      </c>
      <c r="F45" s="57" t="e">
        <f>D45/B45*100</f>
        <v>#DIV/0!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69" customFormat="1" ht="12.75">
      <c r="A46" s="62" t="s">
        <v>137</v>
      </c>
      <c r="B46" s="100">
        <v>35024</v>
      </c>
      <c r="C46" s="88"/>
      <c r="D46" s="87">
        <v>6494.9</v>
      </c>
      <c r="E46" s="87" t="e">
        <f>D46*100/C46</f>
        <v>#DIV/0!</v>
      </c>
      <c r="F46" s="57">
        <f>D46/B46*100</f>
        <v>18.544141160347188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 hidden="1">
      <c r="A47" s="68" t="s">
        <v>104</v>
      </c>
      <c r="B47" s="109"/>
      <c r="C47" s="110"/>
      <c r="D47" s="110"/>
      <c r="E47" s="84" t="e">
        <f>D47*100/C47</f>
        <v>#DIV/0!</v>
      </c>
      <c r="F47" s="57" t="e">
        <f>D47/B47*100</f>
        <v>#DIV/0!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 hidden="1">
      <c r="A48" s="68" t="s">
        <v>103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69" customFormat="1" ht="12.75">
      <c r="A49" s="62" t="s">
        <v>136</v>
      </c>
      <c r="B49" s="89" t="s">
        <v>135</v>
      </c>
      <c r="C49" s="88"/>
      <c r="D49" s="111">
        <v>33367.5</v>
      </c>
      <c r="E49" s="87" t="e">
        <f>D49*100/C49</f>
        <v>#DIV/0!</v>
      </c>
      <c r="F49" s="57">
        <f>D49/B49*100</f>
        <v>20.71868229987774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2.75" hidden="1">
      <c r="A50" s="68" t="s">
        <v>104</v>
      </c>
      <c r="B50" s="109"/>
      <c r="C50" s="110"/>
      <c r="D50" s="110"/>
      <c r="E50" s="84" t="e">
        <f>D50*100/C50</f>
        <v>#DIV/0!</v>
      </c>
      <c r="F50" s="57" t="e">
        <f>D50/B50*100</f>
        <v>#DIV/0!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 hidden="1">
      <c r="A51" s="68" t="s">
        <v>103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4.25" customHeight="1">
      <c r="A52" s="62" t="s">
        <v>134</v>
      </c>
      <c r="B52" s="89" t="s">
        <v>133</v>
      </c>
      <c r="C52" s="88"/>
      <c r="D52" s="88">
        <v>239.3</v>
      </c>
      <c r="E52" s="84" t="e">
        <f>D52*100/C52</f>
        <v>#DIV/0!</v>
      </c>
      <c r="F52" s="57">
        <f>D52/B52*100</f>
        <v>7.169393013362095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 customHeight="1" hidden="1">
      <c r="A53" s="68" t="s">
        <v>104</v>
      </c>
      <c r="B53" s="109"/>
      <c r="C53" s="108"/>
      <c r="D53" s="108"/>
      <c r="E53" s="84"/>
      <c r="F53" s="57" t="e">
        <f>D53/B53*100</f>
        <v>#DIV/0!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hidden="1">
      <c r="A54" s="68" t="s">
        <v>103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69" customFormat="1" ht="14.25" customHeight="1">
      <c r="A55" s="62" t="s">
        <v>132</v>
      </c>
      <c r="B55" s="89" t="s">
        <v>131</v>
      </c>
      <c r="C55" s="88"/>
      <c r="D55" s="87">
        <v>1771.5</v>
      </c>
      <c r="E55" s="87" t="e">
        <f>D55*100/C55</f>
        <v>#DIV/0!</v>
      </c>
      <c r="F55" s="57">
        <f>D55/B55*100</f>
        <v>18.251596950339994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2.75" hidden="1">
      <c r="A56" s="68" t="s">
        <v>103</v>
      </c>
      <c r="B56" s="61"/>
      <c r="C56" s="60"/>
      <c r="D56" s="60"/>
      <c r="E56" s="84" t="e">
        <f>D56*100/C56</f>
        <v>#DIV/0!</v>
      </c>
      <c r="F56" s="57" t="e">
        <f>D56/B56*100</f>
        <v>#DIV/0!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85" customFormat="1" ht="12.75">
      <c r="A57" s="99" t="s">
        <v>130</v>
      </c>
      <c r="B57" s="98"/>
      <c r="C57" s="97"/>
      <c r="D57" s="97"/>
      <c r="E57" s="96"/>
      <c r="F57" s="9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91" customFormat="1" ht="12.75">
      <c r="A58" s="94" t="s">
        <v>129</v>
      </c>
      <c r="B58" s="107">
        <f>B61+B64</f>
        <v>23276.1</v>
      </c>
      <c r="C58" s="106">
        <f>C61+C64</f>
        <v>0</v>
      </c>
      <c r="D58" s="92">
        <f>D61+D64</f>
        <v>4192.3</v>
      </c>
      <c r="E58" s="92" t="e">
        <f>D58*100/C58</f>
        <v>#DIV/0!</v>
      </c>
      <c r="F58" s="92">
        <f>D58/B58*100</f>
        <v>18.01117884869029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2.75" hidden="1">
      <c r="A59" s="68" t="s">
        <v>104</v>
      </c>
      <c r="B59" s="60" t="e">
        <f>B62+#REF!</f>
        <v>#REF!</v>
      </c>
      <c r="C59" s="60" t="e">
        <f>C62+#REF!</f>
        <v>#REF!</v>
      </c>
      <c r="D59" s="59" t="e">
        <f>D62+#REF!</f>
        <v>#REF!</v>
      </c>
      <c r="E59" s="84" t="e">
        <f>D59*100/C59</f>
        <v>#REF!</v>
      </c>
      <c r="F59" s="57" t="e">
        <f>D59/B59*100</f>
        <v>#REF!</v>
      </c>
      <c r="G59" s="44"/>
      <c r="H59" s="44"/>
      <c r="I59" s="44"/>
      <c r="J59" s="44"/>
      <c r="K59" s="44"/>
      <c r="L59" s="44"/>
      <c r="Q59" s="44"/>
      <c r="R59" s="44"/>
      <c r="S59" s="44"/>
      <c r="T59" s="44"/>
      <c r="U59" s="44"/>
      <c r="V59" s="44"/>
      <c r="W59" s="44"/>
      <c r="X59" s="44"/>
    </row>
    <row r="60" spans="1:12" ht="12.75" hidden="1">
      <c r="A60" s="68" t="s">
        <v>103</v>
      </c>
      <c r="B60" s="105">
        <f>B63</f>
        <v>0</v>
      </c>
      <c r="C60" s="105">
        <f>C63</f>
        <v>0</v>
      </c>
      <c r="D60" s="104">
        <f>D63</f>
        <v>0</v>
      </c>
      <c r="E60" s="84" t="e">
        <f>D60*100/C60</f>
        <v>#DIV/0!</v>
      </c>
      <c r="F60" s="57" t="e">
        <f>D60/B60*100</f>
        <v>#DIV/0!</v>
      </c>
      <c r="G60" s="44"/>
      <c r="H60" s="44"/>
      <c r="I60" s="44"/>
      <c r="J60" s="44"/>
      <c r="K60" s="44"/>
      <c r="L60" s="44"/>
    </row>
    <row r="61" spans="1:12" s="69" customFormat="1" ht="12.75">
      <c r="A61" s="62" t="s">
        <v>128</v>
      </c>
      <c r="B61" s="89" t="s">
        <v>127</v>
      </c>
      <c r="C61" s="88"/>
      <c r="D61" s="87">
        <v>3847.8</v>
      </c>
      <c r="E61" s="87" t="e">
        <f>D61*100/C61</f>
        <v>#DIV/0!</v>
      </c>
      <c r="F61" s="57">
        <f>D61/B61*100</f>
        <v>18.308210574397627</v>
      </c>
      <c r="G61" s="49"/>
      <c r="H61" s="49"/>
      <c r="I61" s="49"/>
      <c r="J61" s="49"/>
      <c r="K61" s="49"/>
      <c r="L61" s="49"/>
    </row>
    <row r="62" spans="1:12" ht="12.75" hidden="1">
      <c r="A62" s="68" t="s">
        <v>104</v>
      </c>
      <c r="B62" s="67"/>
      <c r="C62" s="66"/>
      <c r="D62" s="66"/>
      <c r="E62" s="84" t="e">
        <f>D62*100/C62</f>
        <v>#DIV/0!</v>
      </c>
      <c r="F62" s="57" t="e">
        <f>D62/B62*100</f>
        <v>#DIV/0!</v>
      </c>
      <c r="G62" s="44"/>
      <c r="H62" s="44"/>
      <c r="I62" s="44"/>
      <c r="J62" s="44"/>
      <c r="K62" s="44"/>
      <c r="L62" s="44"/>
    </row>
    <row r="63" spans="1:12" ht="12.75" hidden="1">
      <c r="A63" s="68" t="s">
        <v>103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12" s="69" customFormat="1" ht="25.5">
      <c r="A64" s="62" t="s">
        <v>126</v>
      </c>
      <c r="B64" s="89" t="s">
        <v>125</v>
      </c>
      <c r="C64" s="88"/>
      <c r="D64" s="88">
        <v>344.5</v>
      </c>
      <c r="E64" s="87" t="e">
        <f>D64*100/C64</f>
        <v>#DIV/0!</v>
      </c>
      <c r="F64" s="57">
        <f>D64/B64*100</f>
        <v>15.248085690258042</v>
      </c>
      <c r="G64" s="49"/>
      <c r="H64" s="49"/>
      <c r="I64" s="49"/>
      <c r="J64" s="49"/>
      <c r="K64" s="49"/>
      <c r="L64" s="49"/>
    </row>
    <row r="65" spans="1:22" s="85" customFormat="1" ht="12.75">
      <c r="A65" s="99" t="s">
        <v>124</v>
      </c>
      <c r="B65" s="98"/>
      <c r="C65" s="97"/>
      <c r="D65" s="97"/>
      <c r="E65" s="96"/>
      <c r="F65" s="95"/>
      <c r="G65" s="44"/>
      <c r="H65" s="44"/>
      <c r="I65" s="44"/>
      <c r="J65" s="44"/>
      <c r="K65" s="44"/>
      <c r="L65" s="44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s="91" customFormat="1" ht="12.75">
      <c r="A66" s="94" t="s">
        <v>123</v>
      </c>
      <c r="B66" s="102">
        <f>B67</f>
        <v>128</v>
      </c>
      <c r="C66" s="103">
        <f>C67</f>
        <v>0</v>
      </c>
      <c r="D66" s="102">
        <f>D67</f>
        <v>0</v>
      </c>
      <c r="E66" s="92" t="e">
        <f>D66*100/C66</f>
        <v>#DIV/0!</v>
      </c>
      <c r="F66" s="92">
        <f>D66/B66*100</f>
        <v>0</v>
      </c>
      <c r="G66" s="49"/>
      <c r="H66" s="49"/>
      <c r="I66" s="49"/>
      <c r="J66" s="49"/>
      <c r="K66" s="49"/>
      <c r="L66" s="49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12" s="69" customFormat="1" ht="14.25" customHeight="1">
      <c r="A67" s="62" t="s">
        <v>122</v>
      </c>
      <c r="B67" s="100">
        <v>128</v>
      </c>
      <c r="C67" s="88"/>
      <c r="D67" s="87"/>
      <c r="E67" s="87" t="e">
        <f>D67*100/C67</f>
        <v>#DIV/0!</v>
      </c>
      <c r="F67" s="57">
        <f>D67/B67*100</f>
        <v>0</v>
      </c>
      <c r="G67" s="49"/>
      <c r="H67" s="49"/>
      <c r="I67" s="49"/>
      <c r="J67" s="49"/>
      <c r="K67" s="49"/>
      <c r="L67" s="49"/>
    </row>
    <row r="68" spans="1:23" s="85" customFormat="1" ht="12.75">
      <c r="A68" s="99" t="s">
        <v>121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s="91" customFormat="1" ht="12.75">
      <c r="A69" s="94" t="s">
        <v>120</v>
      </c>
      <c r="B69" s="93">
        <f>B72+B73+B76+B78+B77</f>
        <v>44396.9</v>
      </c>
      <c r="C69" s="93">
        <f>C72+C73+C76+C78+C77</f>
        <v>0</v>
      </c>
      <c r="D69" s="93">
        <f>D72+D73+D76+D78+D77</f>
        <v>8675.1</v>
      </c>
      <c r="E69" s="92" t="e">
        <f>D69*100/C69</f>
        <v>#DIV/0!</v>
      </c>
      <c r="F69" s="92">
        <f>D69/B69*100</f>
        <v>19.539877784259712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12.75" hidden="1">
      <c r="A70" s="68" t="s">
        <v>104</v>
      </c>
      <c r="B70" s="59">
        <f>B74+B79</f>
        <v>0</v>
      </c>
      <c r="C70" s="90">
        <f>C74+C79</f>
        <v>0</v>
      </c>
      <c r="D70" s="59">
        <f>D74+D79</f>
        <v>0</v>
      </c>
      <c r="E70" s="84" t="e">
        <f>D70*100/C70</f>
        <v>#DIV/0!</v>
      </c>
      <c r="F70" s="57" t="e">
        <f>D70/B70*100</f>
        <v>#DIV/0!</v>
      </c>
      <c r="G70" s="44"/>
      <c r="H70" s="44"/>
      <c r="I70" s="44"/>
      <c r="J70" s="44"/>
      <c r="K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 hidden="1">
      <c r="A71" s="68" t="s">
        <v>103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s="69" customFormat="1" ht="12.75">
      <c r="A72" s="62" t="s">
        <v>119</v>
      </c>
      <c r="B72" s="89" t="s">
        <v>118</v>
      </c>
      <c r="C72" s="88"/>
      <c r="D72" s="88">
        <v>81.5</v>
      </c>
      <c r="E72" s="87" t="e">
        <f>D72*100/C72</f>
        <v>#DIV/0!</v>
      </c>
      <c r="F72" s="57">
        <f>D72/B72*100</f>
        <v>12.538461538461537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69" customFormat="1" ht="12.75">
      <c r="A73" s="62" t="s">
        <v>117</v>
      </c>
      <c r="B73" s="89" t="s">
        <v>116</v>
      </c>
      <c r="C73" s="88"/>
      <c r="D73" s="87">
        <v>5197</v>
      </c>
      <c r="E73" s="87" t="e">
        <f>D73*100/C73</f>
        <v>#DIV/0!</v>
      </c>
      <c r="F73" s="57">
        <f>D73/B73*100</f>
        <v>17.099838444859028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2.75" hidden="1">
      <c r="A74" s="68" t="s">
        <v>104</v>
      </c>
      <c r="B74" s="72"/>
      <c r="C74" s="71"/>
      <c r="D74" s="71"/>
      <c r="E74" s="84" t="e">
        <f>D74*100/C74</f>
        <v>#DIV/0!</v>
      </c>
      <c r="F74" s="57" t="e">
        <f>D74/B74*100</f>
        <v>#DIV/0!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2.75" hidden="1">
      <c r="A75" s="68" t="s">
        <v>103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s="69" customFormat="1" ht="12.75">
      <c r="A76" s="62" t="s">
        <v>115</v>
      </c>
      <c r="B76" s="89" t="s">
        <v>114</v>
      </c>
      <c r="C76" s="88"/>
      <c r="D76" s="88">
        <v>2254.6</v>
      </c>
      <c r="E76" s="87" t="e">
        <f>D76*100/C76</f>
        <v>#DIV/0!</v>
      </c>
      <c r="F76" s="57">
        <f>D76/B76*100</f>
        <v>27.505184823715993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s="69" customFormat="1" ht="14.25" customHeight="1">
      <c r="A77" s="62" t="s">
        <v>113</v>
      </c>
      <c r="B77" s="89" t="s">
        <v>112</v>
      </c>
      <c r="C77" s="88"/>
      <c r="D77" s="88">
        <v>180.4</v>
      </c>
      <c r="E77" s="87" t="e">
        <f>D77*100/C77</f>
        <v>#DIV/0!</v>
      </c>
      <c r="F77" s="57">
        <f>D77/B77*100</f>
        <v>44.764267990074444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111</v>
      </c>
      <c r="B78" s="89" t="s">
        <v>110</v>
      </c>
      <c r="C78" s="88"/>
      <c r="D78" s="88">
        <v>961.6</v>
      </c>
      <c r="E78" s="87" t="e">
        <f>D78*100/C78</f>
        <v>#DIV/0!</v>
      </c>
      <c r="F78" s="57">
        <f>D78/B78*100</f>
        <v>20.22377387061496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85" customFormat="1" ht="12.75" customHeight="1" hidden="1">
      <c r="A79" s="68" t="s">
        <v>104</v>
      </c>
      <c r="B79" s="61"/>
      <c r="C79" s="60"/>
      <c r="D79" s="59"/>
      <c r="E79" s="87" t="e">
        <f>D79*100/C79</f>
        <v>#DIV/0!</v>
      </c>
      <c r="F79" s="57" t="e">
        <f>D79/B79*100</f>
        <v>#DIV/0!</v>
      </c>
      <c r="G79" s="86"/>
      <c r="H79" s="86"/>
      <c r="I79" s="86"/>
      <c r="J79" s="86"/>
      <c r="K79" s="86"/>
      <c r="L79" s="86"/>
      <c r="M79" s="86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4.25" customHeight="1" hidden="1">
      <c r="A80" s="68" t="s">
        <v>103</v>
      </c>
      <c r="B80" s="61"/>
      <c r="C80" s="60"/>
      <c r="D80" s="60"/>
      <c r="E80" s="84" t="e">
        <f>D80*100/C80</f>
        <v>#DIV/0!</v>
      </c>
      <c r="F80" s="57" t="e">
        <f>D80/B80*100</f>
        <v>#DIV/0!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2.75">
      <c r="A81" s="83" t="s">
        <v>109</v>
      </c>
      <c r="B81" s="82"/>
      <c r="C81" s="81"/>
      <c r="D81" s="81"/>
      <c r="E81" s="53" t="e">
        <f>D81*100/C81</f>
        <v>#DIV/0!</v>
      </c>
      <c r="F81" s="52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>
      <c r="A82" s="80" t="s">
        <v>108</v>
      </c>
      <c r="B82" s="79">
        <f>B84+B83</f>
        <v>5220.5</v>
      </c>
      <c r="C82" s="79">
        <f>C84+C83</f>
        <v>0</v>
      </c>
      <c r="D82" s="78">
        <f>D84+D83</f>
        <v>959.8</v>
      </c>
      <c r="E82" s="77"/>
      <c r="F82" s="76">
        <f>D82/B82*100</f>
        <v>18.38521214443061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hidden="1">
      <c r="A83" s="75" t="s">
        <v>107</v>
      </c>
      <c r="B83" s="74"/>
      <c r="C83" s="74"/>
      <c r="D83" s="74"/>
      <c r="E83" s="58"/>
      <c r="F83" s="70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 ht="14.25" customHeight="1">
      <c r="A84" s="73" t="s">
        <v>106</v>
      </c>
      <c r="B84" s="72" t="s">
        <v>105</v>
      </c>
      <c r="C84" s="71"/>
      <c r="D84" s="66">
        <v>959.8</v>
      </c>
      <c r="E84" s="70"/>
      <c r="F84" s="57">
        <f>D84/B84*100</f>
        <v>18.38521214443061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4.25" customHeight="1" hidden="1">
      <c r="A85" s="68" t="s">
        <v>104</v>
      </c>
      <c r="B85" s="67"/>
      <c r="C85" s="66"/>
      <c r="D85" s="66"/>
      <c r="E85" s="58"/>
      <c r="F85" s="65" t="e">
        <f>D85/B85*100</f>
        <v>#DIV/0!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" customHeight="1" hidden="1">
      <c r="A86" s="68" t="s">
        <v>103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26.25" customHeight="1">
      <c r="A87" s="56" t="s">
        <v>102</v>
      </c>
      <c r="B87" s="63" t="str">
        <f>B88</f>
        <v>200</v>
      </c>
      <c r="C87" s="64">
        <f>C88</f>
        <v>0</v>
      </c>
      <c r="D87" s="63">
        <f>D88</f>
        <v>1.9</v>
      </c>
      <c r="E87" s="52"/>
      <c r="F87" s="52">
        <f>D87/B87*100</f>
        <v>0.95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62" t="s">
        <v>101</v>
      </c>
      <c r="B88" s="61" t="s">
        <v>100</v>
      </c>
      <c r="C88" s="60"/>
      <c r="D88" s="59">
        <v>1.9</v>
      </c>
      <c r="E88" s="58"/>
      <c r="F88" s="57">
        <f>D88/B88*100</f>
        <v>0.95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38.25">
      <c r="A89" s="56" t="s">
        <v>99</v>
      </c>
      <c r="B89" s="55" t="s">
        <v>98</v>
      </c>
      <c r="C89" s="54"/>
      <c r="D89" s="52">
        <v>20495</v>
      </c>
      <c r="E89" s="53"/>
      <c r="F89" s="52">
        <f>D89/B89*100</f>
        <v>27.86138231607681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s="48" customFormat="1" ht="14.25" customHeight="1">
      <c r="A90" s="51" t="s">
        <v>97</v>
      </c>
      <c r="B90" s="50">
        <f>B8+B21+B25+B29+B35+B43+B58+B66+B69+B82+B87+B89+B40</f>
        <v>436122.29999999993</v>
      </c>
      <c r="C90" s="50">
        <f>C8+C21+C25+C29+C35+C43+C58+C66+C69+C82+C87+C89+C40</f>
        <v>0</v>
      </c>
      <c r="D90" s="50">
        <f>D8+D21+D25+D29+D35+D43+D58+D66+D69+D82+D87+D89+D40</f>
        <v>88853.00000000001</v>
      </c>
      <c r="E90" s="50" t="e">
        <f>E8+E29+E35+E43+E58+E66+E69</f>
        <v>#DIV/0!</v>
      </c>
      <c r="F90" s="50">
        <f>D90/B90*100</f>
        <v>20.373413604394923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4:23" ht="12" customHeight="1"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2.75" customHeight="1" hidden="1">
      <c r="A92" s="47" t="s">
        <v>96</v>
      </c>
      <c r="B92" s="46" t="e">
        <f>#REF!+#REF!+#REF!+B44+B59+B70+B85+#REF!</f>
        <v>#REF!</v>
      </c>
      <c r="C92" s="46" t="e">
        <f>#REF!+#REF!+#REF!+C44+C59+C70+C85</f>
        <v>#REF!</v>
      </c>
      <c r="D92" s="46" t="e">
        <f>#REF!+#REF!+#REF!+D44+D59+D70+D85+#REF!</f>
        <v>#REF!</v>
      </c>
      <c r="E92" s="45"/>
      <c r="F92" s="45" t="e">
        <f>D92/B92*100</f>
        <v>#REF!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" customHeight="1" hidden="1">
      <c r="A93" s="47" t="s">
        <v>95</v>
      </c>
      <c r="B93" s="46">
        <f>B9+B45+B60+B71+B86</f>
        <v>0</v>
      </c>
      <c r="C93" s="46">
        <f>C9+C45+C60+C71+C86</f>
        <v>0</v>
      </c>
      <c r="D93" s="46">
        <f>D9+D45+D60+D71+D86</f>
        <v>0</v>
      </c>
      <c r="E93" s="45"/>
      <c r="F93" s="45" t="e">
        <f>D93/B93*100</f>
        <v>#DIV/0!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2017-04-17T07:41:25Z</dcterms:created>
  <dcterms:modified xsi:type="dcterms:W3CDTF">2017-04-17T07:42:16Z</dcterms:modified>
  <cp:category/>
  <cp:version/>
  <cp:contentType/>
  <cp:contentStatus/>
</cp:coreProperties>
</file>