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доходы" sheetId="1" r:id="rId1"/>
    <sheet name="расходы" sheetId="2" r:id="rId2"/>
  </sheets>
  <definedNames>
    <definedName name="_xlnm.Print_Area" localSheetId="1">расходы!$A$1:$F$101</definedName>
  </definedNames>
  <calcPr calcId="125725"/>
</workbook>
</file>

<file path=xl/calcChain.xml><?xml version="1.0" encoding="utf-8"?>
<calcChain xmlns="http://schemas.openxmlformats.org/spreadsheetml/2006/main">
  <c r="B8" i="2"/>
  <c r="C8"/>
  <c r="D8"/>
  <c r="E8" s="1"/>
  <c r="F8"/>
  <c r="B9"/>
  <c r="C9"/>
  <c r="D9"/>
  <c r="F9"/>
  <c r="B10"/>
  <c r="C10"/>
  <c r="D10"/>
  <c r="F10"/>
  <c r="E11"/>
  <c r="F11"/>
  <c r="E12"/>
  <c r="F12"/>
  <c r="E13"/>
  <c r="F13"/>
  <c r="E14"/>
  <c r="E9" s="1"/>
  <c r="F14"/>
  <c r="E15"/>
  <c r="F15"/>
  <c r="E16"/>
  <c r="F16"/>
  <c r="E17"/>
  <c r="E10" s="1"/>
  <c r="F17"/>
  <c r="E18"/>
  <c r="F18"/>
  <c r="E19"/>
  <c r="F19"/>
  <c r="E20"/>
  <c r="F20"/>
  <c r="E21"/>
  <c r="F21"/>
  <c r="E22"/>
  <c r="F22"/>
  <c r="E23"/>
  <c r="F23"/>
  <c r="E24"/>
  <c r="F24"/>
  <c r="E25"/>
  <c r="F25"/>
  <c r="B27"/>
  <c r="C27"/>
  <c r="D27"/>
  <c r="E27" s="1"/>
  <c r="F27"/>
  <c r="F28"/>
  <c r="B31"/>
  <c r="C31"/>
  <c r="D31"/>
  <c r="E31" s="1"/>
  <c r="F31"/>
  <c r="F32"/>
  <c r="E33"/>
  <c r="F33"/>
  <c r="F34"/>
  <c r="B36"/>
  <c r="C36"/>
  <c r="D36"/>
  <c r="E36"/>
  <c r="F36"/>
  <c r="E37"/>
  <c r="F37"/>
  <c r="E38"/>
  <c r="F38"/>
  <c r="E39"/>
  <c r="F39"/>
  <c r="E40"/>
  <c r="F40"/>
  <c r="F41"/>
  <c r="E42"/>
  <c r="F42"/>
  <c r="B44"/>
  <c r="C44"/>
  <c r="D44"/>
  <c r="E44"/>
  <c r="F44"/>
  <c r="E45"/>
  <c r="F45"/>
  <c r="E46"/>
  <c r="F46"/>
  <c r="F47"/>
  <c r="E48"/>
  <c r="F48"/>
  <c r="E49"/>
  <c r="F49"/>
  <c r="B50"/>
  <c r="C50"/>
  <c r="D50"/>
  <c r="F50"/>
  <c r="F51"/>
  <c r="B53"/>
  <c r="C53"/>
  <c r="D53"/>
  <c r="F53"/>
  <c r="B54"/>
  <c r="C54"/>
  <c r="D54"/>
  <c r="E54"/>
  <c r="F54"/>
  <c r="B55"/>
  <c r="C55"/>
  <c r="D55"/>
  <c r="E55" s="1"/>
  <c r="F55"/>
  <c r="E56"/>
  <c r="E53" s="1"/>
  <c r="F56"/>
  <c r="E57"/>
  <c r="F57"/>
  <c r="E58"/>
  <c r="F58"/>
  <c r="E59"/>
  <c r="F59"/>
  <c r="E60"/>
  <c r="F60"/>
  <c r="E61"/>
  <c r="F61"/>
  <c r="E62"/>
  <c r="F62"/>
  <c r="F63"/>
  <c r="F64"/>
  <c r="E65"/>
  <c r="F65"/>
  <c r="E66"/>
  <c r="F66"/>
  <c r="E67"/>
  <c r="F67"/>
  <c r="B69"/>
  <c r="C69"/>
  <c r="D69"/>
  <c r="E69"/>
  <c r="F69"/>
  <c r="B70"/>
  <c r="C70"/>
  <c r="D70"/>
  <c r="E70" s="1"/>
  <c r="F70"/>
  <c r="B71"/>
  <c r="C71"/>
  <c r="D71"/>
  <c r="E71"/>
  <c r="F71"/>
  <c r="E72"/>
  <c r="F72"/>
  <c r="E73"/>
  <c r="F73"/>
  <c r="E74"/>
  <c r="F74"/>
  <c r="E75"/>
  <c r="F75"/>
  <c r="E76"/>
  <c r="F76"/>
  <c r="B78"/>
  <c r="C78"/>
  <c r="D78"/>
  <c r="E78" s="1"/>
  <c r="F78"/>
  <c r="E79"/>
  <c r="F79"/>
  <c r="B81"/>
  <c r="C81"/>
  <c r="D81"/>
  <c r="F81"/>
  <c r="B82"/>
  <c r="C82"/>
  <c r="D82"/>
  <c r="E82" s="1"/>
  <c r="F82"/>
  <c r="B83"/>
  <c r="C83"/>
  <c r="D83"/>
  <c r="E83"/>
  <c r="F83"/>
  <c r="E84"/>
  <c r="E81" s="1"/>
  <c r="F84"/>
  <c r="E85"/>
  <c r="F85"/>
  <c r="E86"/>
  <c r="F86"/>
  <c r="E87"/>
  <c r="F87"/>
  <c r="E88"/>
  <c r="F88"/>
  <c r="E89"/>
  <c r="F89"/>
  <c r="E90"/>
  <c r="F90"/>
  <c r="E91"/>
  <c r="F91"/>
  <c r="E92"/>
  <c r="B93"/>
  <c r="C93"/>
  <c r="C101" s="1"/>
  <c r="D93"/>
  <c r="F93"/>
  <c r="F95"/>
  <c r="F96"/>
  <c r="F97"/>
  <c r="B98"/>
  <c r="C98"/>
  <c r="D98"/>
  <c r="F98" s="1"/>
  <c r="F99"/>
  <c r="F100"/>
  <c r="B101"/>
  <c r="D101"/>
  <c r="F101"/>
  <c r="B103"/>
  <c r="C103"/>
  <c r="D103"/>
  <c r="F103"/>
  <c r="B104"/>
  <c r="C104"/>
  <c r="D104"/>
  <c r="F104"/>
  <c r="C6" i="1"/>
  <c r="C5" s="1"/>
  <c r="D6"/>
  <c r="D5" s="1"/>
  <c r="E7"/>
  <c r="E8"/>
  <c r="C9"/>
  <c r="D9"/>
  <c r="E9"/>
  <c r="E10"/>
  <c r="E11"/>
  <c r="E12"/>
  <c r="C13"/>
  <c r="D13"/>
  <c r="C17"/>
  <c r="D17"/>
  <c r="C21"/>
  <c r="D21"/>
  <c r="E21"/>
  <c r="E23"/>
  <c r="E25"/>
  <c r="C26"/>
  <c r="D26"/>
  <c r="E26" s="1"/>
  <c r="E27"/>
  <c r="C28"/>
  <c r="D28"/>
  <c r="E28" s="1"/>
  <c r="E29"/>
  <c r="C31"/>
  <c r="D31"/>
  <c r="E31" s="1"/>
  <c r="E33"/>
  <c r="E34"/>
  <c r="C35"/>
  <c r="D35"/>
  <c r="C40"/>
  <c r="C39" s="1"/>
  <c r="D40"/>
  <c r="D39" s="1"/>
  <c r="E39" s="1"/>
  <c r="E40"/>
  <c r="E41"/>
  <c r="E42"/>
  <c r="E43"/>
  <c r="E44"/>
  <c r="E101" i="2" l="1"/>
  <c r="C50" i="1"/>
  <c r="C49"/>
  <c r="D49"/>
  <c r="E49" s="1"/>
  <c r="E5"/>
  <c r="D50"/>
  <c r="E50" s="1"/>
  <c r="E6"/>
</calcChain>
</file>

<file path=xl/sharedStrings.xml><?xml version="1.0" encoding="utf-8"?>
<sst xmlns="http://schemas.openxmlformats.org/spreadsheetml/2006/main" count="245" uniqueCount="212">
  <si>
    <t>Кравцова Оксана Викторовна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</si>
  <si>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</si>
  <si>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</si>
  <si>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</si>
  <si>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2 19 00000 00 0000 151</t>
  </si>
  <si>
    <t>Доходы бюджетов муниципальных районов от возврата бюджетными учреждениями остатков субсидий прошлых лет</t>
  </si>
  <si>
    <t xml:space="preserve"> 2 18 00000 00 0000 180</t>
  </si>
  <si>
    <t>Прочие безвозмездные поступления</t>
  </si>
  <si>
    <t xml:space="preserve"> 2 07 00000 00 0000 180</t>
  </si>
  <si>
    <t>Прочие межбюджетные трансферты</t>
  </si>
  <si>
    <t xml:space="preserve"> 2 02 90000 00 0000 151</t>
  </si>
  <si>
    <t>Иные межбюджетные трансферты</t>
  </si>
  <si>
    <t xml:space="preserve"> 2 02 40000 00 0000 151</t>
  </si>
  <si>
    <t>Субвенции бюджетам</t>
  </si>
  <si>
    <t xml:space="preserve"> 2 02 30000 00 0000 151</t>
  </si>
  <si>
    <t>Субсидии бюджетам</t>
  </si>
  <si>
    <t xml:space="preserve"> 2 02 20000 00 0000 151</t>
  </si>
  <si>
    <t>Дотации бюджетам</t>
  </si>
  <si>
    <t xml:space="preserve"> 2 02 10000 00 0000 151</t>
  </si>
  <si>
    <t xml:space="preserve">Безвозмездные поступления от других </t>
  </si>
  <si>
    <t xml:space="preserve"> 2 02 00000 00 0000 000</t>
  </si>
  <si>
    <t>БЕЗВОЗМЕЗДНЫЕ ПОСТУПЛЕНИЯ</t>
  </si>
  <si>
    <t xml:space="preserve"> 2 00 00000 00 0000 000</t>
  </si>
  <si>
    <t>Прочие неналоговые доходы</t>
  </si>
  <si>
    <t xml:space="preserve"> 1 17 05000 01 0000 180</t>
  </si>
  <si>
    <t>Возмещение потерь сельскохозяйственного производства</t>
  </si>
  <si>
    <t xml:space="preserve"> 1 17 02000 01 0000 120</t>
  </si>
  <si>
    <t>Невыясненные поступления</t>
  </si>
  <si>
    <t xml:space="preserve"> 1 17 01000 01 0000 180</t>
  </si>
  <si>
    <t xml:space="preserve"> 1 17 00000 00 0000 000</t>
  </si>
  <si>
    <t>Штрафы, санкции, возмещение ущерба</t>
  </si>
  <si>
    <t xml:space="preserve"> 1 16 00000 00 0000 000</t>
  </si>
  <si>
    <t>Доходы от продажи земельных участков, находящихся в государственной и муниципальной собственности</t>
  </si>
  <si>
    <t>1 14 06000 00 0000 130</t>
  </si>
  <si>
    <t>Доходы от реализации имущества, находящегося в государственной и муниципальной собственности</t>
  </si>
  <si>
    <t xml:space="preserve"> 1 14 02000 00 0000 410</t>
  </si>
  <si>
    <t>Доходы от продажи</t>
  </si>
  <si>
    <t xml:space="preserve"> 1 14 00000 01 0000 000</t>
  </si>
  <si>
    <t>Доходы от компенсации затрат государства</t>
  </si>
  <si>
    <t>1 13 02000 00 0000 130</t>
  </si>
  <si>
    <t xml:space="preserve">Доходы от оказания платных услуг (работ) </t>
  </si>
  <si>
    <t xml:space="preserve"> 1 13 01000 00 0000 130</t>
  </si>
  <si>
    <t xml:space="preserve">Доходы от оказания платных услуг и компенсации затрат государства </t>
  </si>
  <si>
    <t xml:space="preserve"> 1 13 00000 00 0000 000</t>
  </si>
  <si>
    <t>Плата за негативное воздействие на окружающую среду</t>
  </si>
  <si>
    <t xml:space="preserve"> 1 12 01000 01 0000 120</t>
  </si>
  <si>
    <t>Платежи при использовании природных ресурсов</t>
  </si>
  <si>
    <t xml:space="preserve"> 1 12 00000 00 0000 000</t>
  </si>
  <si>
    <t>Прочие доходы от использования имущества</t>
  </si>
  <si>
    <t xml:space="preserve"> 1 11 09000 00 0000 120</t>
  </si>
  <si>
    <t xml:space="preserve">Платежи от государственных и муниципальных унитарных предприятий
</t>
  </si>
  <si>
    <t xml:space="preserve"> 1 11 07000 00 0000 120</t>
  </si>
  <si>
    <t>Доходы, получаемые в виде арендной платы</t>
  </si>
  <si>
    <t xml:space="preserve"> 1 11 05000 00 0000 120</t>
  </si>
  <si>
    <t>Проценты, полученные от предоставления</t>
  </si>
  <si>
    <t>1 11 03000 00 0000 120</t>
  </si>
  <si>
    <t>Доходы от использования имущества</t>
  </si>
  <si>
    <t xml:space="preserve"> 1 11 00000 00 0000 000</t>
  </si>
  <si>
    <t>Прочие налоги и сборы</t>
  </si>
  <si>
    <t xml:space="preserve"> 1 09 07000 05 0000 110</t>
  </si>
  <si>
    <t>Налоги на имущество</t>
  </si>
  <si>
    <t xml:space="preserve"> 1 09 04000 00 0000 110</t>
  </si>
  <si>
    <t>Налог на прибыль</t>
  </si>
  <si>
    <t xml:space="preserve"> 1 09 01000 05 0000 110</t>
  </si>
  <si>
    <t>Задолженность и перерасчеты по отмененным налогам</t>
  </si>
  <si>
    <t xml:space="preserve"> 1 09 00000 00 0000 000</t>
  </si>
  <si>
    <t>Государственная пошлина</t>
  </si>
  <si>
    <t xml:space="preserve"> 1 08 00000 00 0000 000</t>
  </si>
  <si>
    <t>Земельный налог</t>
  </si>
  <si>
    <t xml:space="preserve"> 1 06 06000 00 0000 110</t>
  </si>
  <si>
    <t>Налог на имущество физических лиц</t>
  </si>
  <si>
    <t xml:space="preserve"> 1 06 01000 00 0000 110</t>
  </si>
  <si>
    <t xml:space="preserve"> 1 06 00000 00 0000 000</t>
  </si>
  <si>
    <t>Единый сельскохозяйственный налог</t>
  </si>
  <si>
    <t xml:space="preserve"> 1 05 03000 01 0000 110</t>
  </si>
  <si>
    <t>Единый налог на вмененный налог</t>
  </si>
  <si>
    <t xml:space="preserve"> 1 05 02000 02 0000 110</t>
  </si>
  <si>
    <t>Налог, взимаемый в связи с применением упрощенной системы налогообложения</t>
  </si>
  <si>
    <t xml:space="preserve"> 1 05 01000 01 0000 110</t>
  </si>
  <si>
    <t>Налоги на совокупный доход</t>
  </si>
  <si>
    <t xml:space="preserve"> 1 05 00000 00 0000 000</t>
  </si>
  <si>
    <t>Налог на доходы физических лиц</t>
  </si>
  <si>
    <t xml:space="preserve"> 1 01 02000 01 0000 110</t>
  </si>
  <si>
    <t xml:space="preserve"> 1 01 01000 00 0000 110</t>
  </si>
  <si>
    <t>Налоги на прибыль, доходы</t>
  </si>
  <si>
    <t xml:space="preserve"> 1 01 00000 00 0000 000</t>
  </si>
  <si>
    <t>Налоговые доходы</t>
  </si>
  <si>
    <t xml:space="preserve"> 1 00 00000 00 0000 000</t>
  </si>
  <si>
    <t>ДОХОДЫ</t>
  </si>
  <si>
    <t>% испол.</t>
  </si>
  <si>
    <t xml:space="preserve">Исполн.       </t>
  </si>
  <si>
    <t xml:space="preserve">Назнач. на год </t>
  </si>
  <si>
    <t xml:space="preserve">Наименование </t>
  </si>
  <si>
    <t>КБК</t>
  </si>
  <si>
    <t xml:space="preserve">Исполнение доходов Районного Бюджета на 01.02.2020г. </t>
  </si>
  <si>
    <t>всего коммун</t>
  </si>
  <si>
    <t>всего зпл</t>
  </si>
  <si>
    <t>ВСЕГО:</t>
  </si>
  <si>
    <t>77829,9</t>
  </si>
  <si>
    <t>1400   Межбюджетные трансферты общего характера бюджетам субъектов Российской Федерации и муниципальных образований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</si>
  <si>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</si>
  <si>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</si>
  <si>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</si>
  <si>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</si>
  <si>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4831,7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</si>
  <si>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</si>
  <si>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</si>
  <si>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</si>
  <si>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</si>
  <si>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1216,8</t>
  </si>
  <si>
    <t>1006  Другие вопросы в области социальной политики</t>
  </si>
  <si>
    <t>1003,1</t>
  </si>
  <si>
    <t>1004  Охрана семьи и детства</t>
  </si>
  <si>
    <t>12223,7</t>
  </si>
  <si>
    <t>1003  Социальное обеспечение населения</t>
  </si>
  <si>
    <t>1200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</si>
  <si>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</si>
  <si>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</si>
  <si>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</si>
  <si>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</si>
  <si>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</si>
  <si>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</si>
  <si>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23</t>
  </si>
  <si>
    <t>1453,5</t>
  </si>
  <si>
    <t>1515,9</t>
  </si>
  <si>
    <t xml:space="preserve"> расходы на выплату персаналу муниципальных органов</t>
  </si>
  <si>
    <t>2007,5</t>
  </si>
  <si>
    <t>0804  Другие вопросы в области культуры, кинематографии</t>
  </si>
  <si>
    <t>60216,9</t>
  </si>
  <si>
    <t>0801  Культура</t>
  </si>
  <si>
    <t>0800  Культура, кинематография</t>
  </si>
  <si>
    <t>Культура, кинематография</t>
  </si>
  <si>
    <t>8424,2</t>
  </si>
  <si>
    <t>20184,7</t>
  </si>
  <si>
    <t>0709   Другие вопросы в области образования</t>
  </si>
  <si>
    <t>4284,5</t>
  </si>
  <si>
    <t>0707  Молодежная политика и оздоровление детей</t>
  </si>
  <si>
    <t>0703 Дополнительное образование</t>
  </si>
  <si>
    <t>182715,8</t>
  </si>
  <si>
    <t>0702  Общее образование</t>
  </si>
  <si>
    <t>0701  Дошкольное образование</t>
  </si>
  <si>
    <t>0700  Образование</t>
  </si>
  <si>
    <t>Образование</t>
  </si>
  <si>
    <t>130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</si>
  <si>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</si>
  <si>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</si>
  <si>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5363,4</t>
  </si>
  <si>
    <t>5558,2</t>
  </si>
  <si>
    <t>0505  Другие вопросы в области жилищно-коммунального хозяйства</t>
  </si>
  <si>
    <t>355</t>
  </si>
  <si>
    <t>0503  Благоустройство</t>
  </si>
  <si>
    <t>2295,2</t>
  </si>
  <si>
    <t>0502  Коммунальное хозяйство</t>
  </si>
  <si>
    <t>30,0</t>
  </si>
  <si>
    <t>0501  Жилищное хозяйство</t>
  </si>
  <si>
    <t>0500  Жилищно-коммунальное хозяйство</t>
  </si>
  <si>
    <t>Жилищно-коммунальное хозяйство</t>
  </si>
  <si>
    <t>26225,1</t>
  </si>
  <si>
    <t>0412  Другие вопросы</t>
  </si>
  <si>
    <t>0410 Связь и информатика</t>
  </si>
  <si>
    <t>8746,5</t>
  </si>
  <si>
    <t>0409   Дорожное хозяйство</t>
  </si>
  <si>
    <t>14008,4</t>
  </si>
  <si>
    <t>0408  Транспорт</t>
  </si>
  <si>
    <t>2713,8</t>
  </si>
  <si>
    <t>0405  Сельское хозяйство и рыболовство</t>
  </si>
  <si>
    <t>0400   Национальная экономика</t>
  </si>
  <si>
    <t>Национальная экономика</t>
  </si>
  <si>
    <t>591,7</t>
  </si>
  <si>
    <t>0310   Обеспечение противопожарной безопасности</t>
  </si>
  <si>
    <t>1993,4</t>
  </si>
  <si>
    <t>41,5</t>
  </si>
  <si>
    <t>2306,4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</si>
  <si>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</si>
  <si>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</si>
  <si>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</si>
  <si>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</si>
  <si>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978,9</t>
  </si>
  <si>
    <t>0203  Мобилизационная и вневойсковая подготовка</t>
  </si>
  <si>
    <t>0200  Национальная оборона</t>
  </si>
  <si>
    <t>Национальная оборона</t>
  </si>
  <si>
    <t>18301,5</t>
  </si>
  <si>
    <t>34445,7</t>
  </si>
  <si>
    <t>0113   Другие общегосударственные вопросы</t>
  </si>
  <si>
    <t>100</t>
  </si>
  <si>
    <t>0111  Резервные фонды</t>
  </si>
  <si>
    <t>2803,9</t>
  </si>
  <si>
    <t>0107 Обеспечение проведение выборов и референдумов</t>
  </si>
  <si>
    <t>6826,4</t>
  </si>
  <si>
    <t>7541,4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</si>
  <si>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</si>
  <si>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6,5</t>
  </si>
  <si>
    <t>0105  Судебная система</t>
  </si>
  <si>
    <t>16833,5</t>
  </si>
  <si>
    <t>25531,1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</si>
  <si>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</si>
  <si>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3500,8</t>
  </si>
  <si>
    <t>3808,5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</si>
  <si>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</si>
  <si>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1535,1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</si>
  <si>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</si>
  <si>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</si>
  <si>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</si>
  <si>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</si>
  <si>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</si>
  <si>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01.02.20г.</t>
  </si>
  <si>
    <t>Назначено на 9мес.</t>
  </si>
  <si>
    <t>Назначено на  год</t>
  </si>
  <si>
    <t>на 01.02.2020г.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</si>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</sst>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_-* #,##0.00_р_._-;\-* #,##0.00_р_._-;_-* &quot;-&quot;??_р_._-;_-@_-"/>
    <numFmt numFmtId="167" formatCode="_-* #,##0.0_р_._-;\-* #,##0.0_р_._-;_-* &quot;-&quot;??_р_._-;_-@_-"/>
  </numFmts>
  <fonts count="1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top"/>
    </xf>
    <xf numFmtId="164" fontId="3" fillId="2" borderId="2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164" fontId="5" fillId="3" borderId="4" xfId="0" applyNumberFormat="1" applyFont="1" applyFill="1" applyBorder="1" applyAlignment="1">
      <alignment vertical="top"/>
    </xf>
    <xf numFmtId="164" fontId="5" fillId="3" borderId="5" xfId="0" applyNumberFormat="1" applyFont="1" applyFill="1" applyBorder="1" applyAlignment="1">
      <alignment vertical="top"/>
    </xf>
    <xf numFmtId="0" fontId="6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  <xf numFmtId="164" fontId="7" fillId="0" borderId="4" xfId="0" applyNumberFormat="1" applyFont="1" applyBorder="1" applyAlignment="1">
      <alignment vertical="top"/>
    </xf>
    <xf numFmtId="164" fontId="7" fillId="0" borderId="7" xfId="0" applyNumberFormat="1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right" vertical="top"/>
    </xf>
    <xf numFmtId="164" fontId="7" fillId="0" borderId="5" xfId="0" applyNumberFormat="1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horizontal="right" vertical="top"/>
    </xf>
    <xf numFmtId="0" fontId="7" fillId="4" borderId="9" xfId="0" applyFont="1" applyFill="1" applyBorder="1" applyAlignment="1">
      <alignment horizontal="right" vertical="top"/>
    </xf>
    <xf numFmtId="164" fontId="8" fillId="2" borderId="4" xfId="0" applyNumberFormat="1" applyFont="1" applyFill="1" applyBorder="1" applyAlignment="1">
      <alignment vertical="top"/>
    </xf>
    <xf numFmtId="164" fontId="8" fillId="2" borderId="5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right" vertical="top"/>
    </xf>
    <xf numFmtId="164" fontId="8" fillId="5" borderId="10" xfId="0" applyNumberFormat="1" applyFont="1" applyFill="1" applyBorder="1" applyAlignment="1">
      <alignment vertical="top"/>
    </xf>
    <xf numFmtId="164" fontId="8" fillId="5" borderId="5" xfId="0" applyNumberFormat="1" applyFont="1" applyFill="1" applyBorder="1" applyAlignment="1">
      <alignment vertical="top"/>
    </xf>
    <xf numFmtId="0" fontId="8" fillId="5" borderId="5" xfId="0" applyFont="1" applyFill="1" applyBorder="1" applyAlignment="1">
      <alignment vertical="top" wrapText="1"/>
    </xf>
    <xf numFmtId="0" fontId="8" fillId="5" borderId="9" xfId="0" applyFont="1" applyFill="1" applyBorder="1" applyAlignment="1">
      <alignment horizontal="right" vertical="top"/>
    </xf>
    <xf numFmtId="164" fontId="8" fillId="5" borderId="11" xfId="0" applyNumberFormat="1" applyFont="1" applyFill="1" applyBorder="1" applyAlignment="1">
      <alignment vertical="top"/>
    </xf>
    <xf numFmtId="0" fontId="8" fillId="5" borderId="11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3" xfId="0" applyFont="1" applyBorder="1"/>
    <xf numFmtId="0" fontId="6" fillId="0" borderId="13" xfId="0" applyFont="1" applyBorder="1"/>
    <xf numFmtId="0" fontId="2" fillId="0" borderId="14" xfId="0" applyFont="1" applyBorder="1"/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4" borderId="0" xfId="0" applyFill="1"/>
    <xf numFmtId="165" fontId="10" fillId="0" borderId="0" xfId="0" applyNumberFormat="1" applyFont="1"/>
    <xf numFmtId="2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0" fillId="6" borderId="0" xfId="0" applyFont="1" applyFill="1"/>
    <xf numFmtId="0" fontId="10" fillId="4" borderId="0" xfId="0" applyFont="1" applyFill="1"/>
    <xf numFmtId="165" fontId="10" fillId="6" borderId="5" xfId="0" applyNumberFormat="1" applyFont="1" applyFill="1" applyBorder="1"/>
    <xf numFmtId="49" fontId="11" fillId="6" borderId="5" xfId="0" applyNumberFormat="1" applyFont="1" applyFill="1" applyBorder="1" applyAlignment="1">
      <alignment wrapText="1"/>
    </xf>
    <xf numFmtId="165" fontId="10" fillId="7" borderId="5" xfId="0" applyNumberFormat="1" applyFont="1" applyFill="1" applyBorder="1"/>
    <xf numFmtId="165" fontId="1" fillId="7" borderId="5" xfId="0" applyNumberFormat="1" applyFont="1" applyFill="1" applyBorder="1"/>
    <xf numFmtId="0" fontId="10" fillId="7" borderId="5" xfId="0" applyFont="1" applyFill="1" applyBorder="1"/>
    <xf numFmtId="49" fontId="10" fillId="7" borderId="5" xfId="0" applyNumberFormat="1" applyFont="1" applyFill="1" applyBorder="1" applyAlignment="1">
      <alignment horizontal="right" wrapText="1"/>
    </xf>
    <xf numFmtId="49" fontId="10" fillId="7" borderId="5" xfId="0" applyNumberFormat="1" applyFont="1" applyFill="1" applyBorder="1" applyAlignment="1">
      <alignment wrapText="1"/>
    </xf>
    <xf numFmtId="165" fontId="10" fillId="4" borderId="5" xfId="0" applyNumberFormat="1" applyFont="1" applyFill="1" applyBorder="1"/>
    <xf numFmtId="165" fontId="1" fillId="8" borderId="5" xfId="0" applyNumberFormat="1" applyFont="1" applyFill="1" applyBorder="1"/>
    <xf numFmtId="165" fontId="0" fillId="0" borderId="5" xfId="0" applyNumberFormat="1" applyBorder="1"/>
    <xf numFmtId="0" fontId="0" fillId="0" borderId="5" xfId="0" applyBorder="1"/>
    <xf numFmtId="49" fontId="0" fillId="0" borderId="5" xfId="0" applyNumberFormat="1" applyBorder="1" applyAlignment="1">
      <alignment horizontal="right" wrapText="1"/>
    </xf>
    <xf numFmtId="49" fontId="10" fillId="0" borderId="5" xfId="0" applyNumberFormat="1" applyFont="1" applyBorder="1" applyAlignment="1">
      <alignment wrapText="1"/>
    </xf>
    <xf numFmtId="165" fontId="10" fillId="7" borderId="5" xfId="0" applyNumberFormat="1" applyFont="1" applyFill="1" applyBorder="1" applyAlignment="1">
      <alignment horizontal="right" wrapText="1"/>
    </xf>
    <xf numFmtId="2" fontId="0" fillId="7" borderId="5" xfId="0" applyNumberFormat="1" applyFill="1" applyBorder="1" applyAlignment="1">
      <alignment horizontal="right" wrapText="1"/>
    </xf>
    <xf numFmtId="165" fontId="0" fillId="4" borderId="5" xfId="0" applyNumberFormat="1" applyFont="1" applyFill="1" applyBorder="1"/>
    <xf numFmtId="165" fontId="0" fillId="8" borderId="5" xfId="0" applyNumberFormat="1" applyFill="1" applyBorder="1"/>
    <xf numFmtId="165" fontId="0" fillId="8" borderId="5" xfId="0" applyNumberFormat="1" applyFill="1" applyBorder="1" applyAlignment="1">
      <alignment horizontal="right" wrapText="1"/>
    </xf>
    <xf numFmtId="49" fontId="0" fillId="0" borderId="5" xfId="0" applyNumberFormat="1" applyBorder="1" applyAlignment="1">
      <alignment wrapText="1"/>
    </xf>
    <xf numFmtId="0" fontId="10" fillId="0" borderId="0" xfId="0" applyFont="1"/>
    <xf numFmtId="165" fontId="10" fillId="8" borderId="5" xfId="0" applyNumberFormat="1" applyFont="1" applyFill="1" applyBorder="1"/>
    <xf numFmtId="0" fontId="0" fillId="8" borderId="5" xfId="0" applyFill="1" applyBorder="1"/>
    <xf numFmtId="49" fontId="0" fillId="8" borderId="5" xfId="0" applyNumberFormat="1" applyFill="1" applyBorder="1" applyAlignment="1">
      <alignment horizontal="right" wrapText="1"/>
    </xf>
    <xf numFmtId="49" fontId="12" fillId="8" borderId="5" xfId="0" applyNumberFormat="1" applyFont="1" applyFill="1" applyBorder="1" applyAlignment="1">
      <alignment wrapText="1"/>
    </xf>
    <xf numFmtId="2" fontId="10" fillId="8" borderId="5" xfId="0" applyNumberFormat="1" applyFont="1" applyFill="1" applyBorder="1" applyAlignment="1">
      <alignment horizontal="right" wrapText="1"/>
    </xf>
    <xf numFmtId="49" fontId="10" fillId="8" borderId="5" xfId="0" applyNumberFormat="1" applyFont="1" applyFill="1" applyBorder="1" applyAlignment="1">
      <alignment wrapText="1"/>
    </xf>
    <xf numFmtId="165" fontId="10" fillId="9" borderId="5" xfId="0" applyNumberFormat="1" applyFont="1" applyFill="1" applyBorder="1"/>
    <xf numFmtId="165" fontId="1" fillId="9" borderId="5" xfId="0" applyNumberFormat="1" applyFont="1" applyFill="1" applyBorder="1"/>
    <xf numFmtId="165" fontId="10" fillId="9" borderId="5" xfId="0" applyNumberFormat="1" applyFont="1" applyFill="1" applyBorder="1" applyAlignment="1">
      <alignment horizontal="right" wrapText="1"/>
    </xf>
    <xf numFmtId="2" fontId="10" fillId="9" borderId="5" xfId="0" applyNumberFormat="1" applyFont="1" applyFill="1" applyBorder="1" applyAlignment="1">
      <alignment horizontal="right" wrapText="1"/>
    </xf>
    <xf numFmtId="167" fontId="10" fillId="9" borderId="5" xfId="1" applyNumberFormat="1" applyFont="1" applyFill="1" applyBorder="1" applyAlignment="1">
      <alignment horizontal="right" wrapText="1"/>
    </xf>
    <xf numFmtId="49" fontId="10" fillId="9" borderId="5" xfId="0" applyNumberFormat="1" applyFont="1" applyFill="1" applyBorder="1" applyAlignment="1">
      <alignment wrapText="1"/>
    </xf>
    <xf numFmtId="0" fontId="0" fillId="7" borderId="5" xfId="0" applyFill="1" applyBorder="1"/>
    <xf numFmtId="49" fontId="0" fillId="7" borderId="5" xfId="0" applyNumberFormat="1" applyFill="1" applyBorder="1" applyAlignment="1">
      <alignment horizontal="right" wrapText="1"/>
    </xf>
    <xf numFmtId="49" fontId="13" fillId="7" borderId="5" xfId="0" applyNumberFormat="1" applyFont="1" applyFill="1" applyBorder="1" applyAlignment="1">
      <alignment horizontal="center" wrapText="1"/>
    </xf>
    <xf numFmtId="165" fontId="1" fillId="0" borderId="5" xfId="0" applyNumberFormat="1" applyFont="1" applyBorder="1"/>
    <xf numFmtId="0" fontId="0" fillId="10" borderId="0" xfId="0" applyFill="1"/>
    <xf numFmtId="0" fontId="0" fillId="8" borderId="0" xfId="0" applyFill="1"/>
    <xf numFmtId="165" fontId="10" fillId="0" borderId="5" xfId="0" applyNumberFormat="1" applyFont="1" applyBorder="1"/>
    <xf numFmtId="0" fontId="10" fillId="0" borderId="5" xfId="0" applyFont="1" applyBorder="1"/>
    <xf numFmtId="49" fontId="10" fillId="0" borderId="5" xfId="0" applyNumberFormat="1" applyFont="1" applyBorder="1" applyAlignment="1">
      <alignment horizontal="right" wrapText="1"/>
    </xf>
    <xf numFmtId="2" fontId="0" fillId="0" borderId="5" xfId="0" applyNumberFormat="1" applyBorder="1"/>
    <xf numFmtId="0" fontId="10" fillId="11" borderId="0" xfId="0" applyFont="1" applyFill="1"/>
    <xf numFmtId="2" fontId="10" fillId="11" borderId="5" xfId="0" applyNumberFormat="1" applyFont="1" applyFill="1" applyBorder="1" applyAlignment="1">
      <alignment horizontal="right"/>
    </xf>
    <xf numFmtId="49" fontId="10" fillId="11" borderId="5" xfId="0" applyNumberFormat="1" applyFont="1" applyFill="1" applyBorder="1" applyAlignment="1">
      <alignment wrapText="1"/>
    </xf>
    <xf numFmtId="165" fontId="10" fillId="10" borderId="5" xfId="0" applyNumberFormat="1" applyFont="1" applyFill="1" applyBorder="1"/>
    <xf numFmtId="165" fontId="0" fillId="10" borderId="5" xfId="0" applyNumberFormat="1" applyFill="1" applyBorder="1"/>
    <xf numFmtId="0" fontId="0" fillId="10" borderId="5" xfId="0" applyFill="1" applyBorder="1"/>
    <xf numFmtId="49" fontId="13" fillId="10" borderId="5" xfId="0" applyNumberFormat="1" applyFont="1" applyFill="1" applyBorder="1" applyAlignment="1">
      <alignment horizontal="right" wrapText="1"/>
    </xf>
    <xf numFmtId="49" fontId="13" fillId="10" borderId="5" xfId="0" applyNumberFormat="1" applyFont="1" applyFill="1" applyBorder="1" applyAlignment="1">
      <alignment horizontal="center" wrapText="1"/>
    </xf>
    <xf numFmtId="165" fontId="10" fillId="0" borderId="5" xfId="0" applyNumberFormat="1" applyFont="1" applyBorder="1" applyAlignment="1">
      <alignment horizontal="right" wrapText="1"/>
    </xf>
    <xf numFmtId="0" fontId="10" fillId="8" borderId="0" xfId="0" applyFont="1" applyFill="1"/>
    <xf numFmtId="165" fontId="10" fillId="11" borderId="5" xfId="0" applyNumberFormat="1" applyFont="1" applyFill="1" applyBorder="1"/>
    <xf numFmtId="165" fontId="10" fillId="11" borderId="5" xfId="0" applyNumberFormat="1" applyFont="1" applyFill="1" applyBorder="1" applyAlignment="1">
      <alignment horizontal="right"/>
    </xf>
    <xf numFmtId="165" fontId="0" fillId="8" borderId="5" xfId="0" applyNumberFormat="1" applyFont="1" applyFill="1" applyBorder="1"/>
    <xf numFmtId="164" fontId="0" fillId="8" borderId="5" xfId="0" applyNumberFormat="1" applyFill="1" applyBorder="1" applyAlignment="1">
      <alignment horizontal="right" wrapText="1"/>
    </xf>
    <xf numFmtId="165" fontId="0" fillId="0" borderId="5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10" fillId="11" borderId="5" xfId="0" applyFont="1" applyFill="1" applyBorder="1"/>
    <xf numFmtId="0" fontId="10" fillId="11" borderId="5" xfId="0" applyFont="1" applyFill="1" applyBorder="1" applyAlignment="1">
      <alignment horizontal="right"/>
    </xf>
    <xf numFmtId="165" fontId="0" fillId="8" borderId="5" xfId="0" applyNumberFormat="1" applyFont="1" applyFill="1" applyBorder="1" applyAlignment="1">
      <alignment horizontal="right" wrapText="1"/>
    </xf>
    <xf numFmtId="0" fontId="0" fillId="8" borderId="5" xfId="0" applyFont="1" applyFill="1" applyBorder="1"/>
    <xf numFmtId="165" fontId="10" fillId="8" borderId="5" xfId="0" applyNumberFormat="1" applyFont="1" applyFill="1" applyBorder="1" applyAlignment="1">
      <alignment horizontal="right" wrapText="1"/>
    </xf>
    <xf numFmtId="0" fontId="10" fillId="8" borderId="5" xfId="0" applyFont="1" applyFill="1" applyBorder="1"/>
    <xf numFmtId="165" fontId="1" fillId="4" borderId="5" xfId="0" applyNumberFormat="1" applyFont="1" applyFill="1" applyBorder="1"/>
    <xf numFmtId="165" fontId="0" fillId="9" borderId="5" xfId="0" applyNumberFormat="1" applyFill="1" applyBorder="1"/>
    <xf numFmtId="0" fontId="10" fillId="9" borderId="5" xfId="0" applyFont="1" applyFill="1" applyBorder="1"/>
    <xf numFmtId="0" fontId="0" fillId="9" borderId="5" xfId="0" applyFill="1" applyBorder="1"/>
    <xf numFmtId="49" fontId="10" fillId="9" borderId="5" xfId="0" applyNumberFormat="1" applyFont="1" applyFill="1" applyBorder="1" applyAlignment="1">
      <alignment horizontal="right" wrapText="1"/>
    </xf>
    <xf numFmtId="0" fontId="14" fillId="9" borderId="21" xfId="0" applyNumberFormat="1" applyFont="1" applyFill="1" applyBorder="1" applyAlignment="1">
      <alignment horizontal="left" vertical="top" wrapText="1"/>
    </xf>
    <xf numFmtId="2" fontId="10" fillId="7" borderId="5" xfId="0" applyNumberFormat="1" applyFont="1" applyFill="1" applyBorder="1" applyAlignment="1">
      <alignment horizontal="right" wrapText="1"/>
    </xf>
    <xf numFmtId="0" fontId="14" fillId="7" borderId="21" xfId="0" applyNumberFormat="1" applyFont="1" applyFill="1" applyBorder="1" applyAlignment="1">
      <alignment horizontal="left" vertical="top" wrapText="1"/>
    </xf>
    <xf numFmtId="49" fontId="10" fillId="4" borderId="5" xfId="0" applyNumberFormat="1" applyFont="1" applyFill="1" applyBorder="1" applyAlignment="1">
      <alignment horizontal="right" wrapText="1"/>
    </xf>
    <xf numFmtId="49" fontId="10" fillId="4" borderId="5" xfId="0" applyNumberFormat="1" applyFont="1" applyFill="1" applyBorder="1" applyAlignment="1">
      <alignment wrapText="1"/>
    </xf>
    <xf numFmtId="0" fontId="10" fillId="4" borderId="5" xfId="0" applyFont="1" applyFill="1" applyBorder="1"/>
    <xf numFmtId="0" fontId="13" fillId="10" borderId="0" xfId="0" applyFont="1" applyFill="1"/>
    <xf numFmtId="0" fontId="13" fillId="4" borderId="0" xfId="0" applyFont="1" applyFill="1"/>
    <xf numFmtId="0" fontId="13" fillId="10" borderId="5" xfId="0" applyFont="1" applyFill="1" applyBorder="1"/>
    <xf numFmtId="165" fontId="10" fillId="0" borderId="5" xfId="1" applyNumberFormat="1" applyFont="1" applyBorder="1" applyAlignment="1">
      <alignment horizontal="right" wrapText="1"/>
    </xf>
    <xf numFmtId="0" fontId="13" fillId="8" borderId="0" xfId="0" applyFont="1" applyFill="1"/>
    <xf numFmtId="165" fontId="0" fillId="0" borderId="5" xfId="0" applyNumberFormat="1" applyFont="1" applyBorder="1"/>
    <xf numFmtId="0" fontId="0" fillId="0" borderId="5" xfId="0" applyFont="1" applyBorder="1"/>
    <xf numFmtId="49" fontId="10" fillId="8" borderId="5" xfId="0" applyNumberFormat="1" applyFont="1" applyFill="1" applyBorder="1" applyAlignment="1">
      <alignment horizontal="right"/>
    </xf>
    <xf numFmtId="165" fontId="0" fillId="11" borderId="5" xfId="0" applyNumberFormat="1" applyFill="1" applyBorder="1"/>
    <xf numFmtId="49" fontId="0" fillId="11" borderId="5" xfId="0" applyNumberFormat="1" applyFill="1" applyBorder="1" applyAlignment="1">
      <alignment wrapText="1"/>
    </xf>
    <xf numFmtId="0" fontId="10" fillId="0" borderId="5" xfId="0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165" fontId="10" fillId="9" borderId="5" xfId="0" applyNumberFormat="1" applyFont="1" applyFill="1" applyBorder="1" applyAlignment="1">
      <alignment horizontal="right"/>
    </xf>
    <xf numFmtId="49" fontId="10" fillId="11" borderId="5" xfId="0" applyNumberFormat="1" applyFont="1" applyFill="1" applyBorder="1" applyAlignment="1">
      <alignment horizontal="left" wrapText="1"/>
    </xf>
    <xf numFmtId="165" fontId="13" fillId="10" borderId="5" xfId="0" applyNumberFormat="1" applyFont="1" applyFill="1" applyBorder="1"/>
    <xf numFmtId="0" fontId="0" fillId="0" borderId="0" xfId="0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E1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40" t="s">
        <v>94</v>
      </c>
      <c r="B1" s="40"/>
      <c r="C1" s="40"/>
      <c r="D1" s="40"/>
      <c r="E1" s="40"/>
    </row>
    <row r="2" spans="1:5" ht="17.25" customHeight="1" thickBot="1">
      <c r="A2" s="39" t="s">
        <v>93</v>
      </c>
      <c r="B2" s="38" t="s">
        <v>92</v>
      </c>
      <c r="C2" s="37" t="s">
        <v>91</v>
      </c>
      <c r="D2" s="37" t="s">
        <v>90</v>
      </c>
      <c r="E2" s="36" t="s">
        <v>89</v>
      </c>
    </row>
    <row r="3" spans="1:5" ht="16.5" hidden="1" thickBot="1">
      <c r="A3" s="35"/>
      <c r="B3" s="34"/>
      <c r="C3" s="33"/>
      <c r="D3" s="33"/>
      <c r="E3" s="32"/>
    </row>
    <row r="4" spans="1:5" ht="15" thickBot="1">
      <c r="A4" s="31"/>
      <c r="B4" s="30" t="s">
        <v>88</v>
      </c>
      <c r="C4" s="29"/>
      <c r="D4" s="29"/>
      <c r="E4" s="28"/>
    </row>
    <row r="5" spans="1:5" ht="15">
      <c r="A5" s="25" t="s">
        <v>87</v>
      </c>
      <c r="B5" s="27" t="s">
        <v>86</v>
      </c>
      <c r="C5" s="26">
        <f>C6+C9+C13+C16+C17+C21+C26+C31+C34+C35+C28</f>
        <v>32915.616999999998</v>
      </c>
      <c r="D5" s="26">
        <f>D6+D9+D13+D16+D17+D21+D26+D31+D34+D35+D28</f>
        <v>393.53399999999999</v>
      </c>
      <c r="E5" s="22">
        <f>SUM(D5/C5*100)</f>
        <v>1.1955844546374446</v>
      </c>
    </row>
    <row r="6" spans="1:5" ht="15">
      <c r="A6" s="21" t="s">
        <v>85</v>
      </c>
      <c r="B6" s="20" t="s">
        <v>84</v>
      </c>
      <c r="C6" s="19">
        <f>SUM(C7:C8)</f>
        <v>22123.4</v>
      </c>
      <c r="D6" s="19">
        <f>SUM(D7:D8)</f>
        <v>513.12900000000002</v>
      </c>
      <c r="E6" s="18">
        <f>SUM(D6/C6*100)</f>
        <v>2.3193948488930274</v>
      </c>
    </row>
    <row r="7" spans="1:5" ht="15">
      <c r="A7" s="17" t="s">
        <v>83</v>
      </c>
      <c r="B7" s="15" t="s">
        <v>62</v>
      </c>
      <c r="C7" s="14">
        <v>3.4</v>
      </c>
      <c r="D7" s="14">
        <v>0</v>
      </c>
      <c r="E7" s="10">
        <f>SUM(D7*100/C7)</f>
        <v>0</v>
      </c>
    </row>
    <row r="8" spans="1:5" ht="15">
      <c r="A8" s="16" t="s">
        <v>82</v>
      </c>
      <c r="B8" s="15" t="s">
        <v>81</v>
      </c>
      <c r="C8" s="14">
        <v>22120</v>
      </c>
      <c r="D8" s="14">
        <v>513.12900000000002</v>
      </c>
      <c r="E8" s="10">
        <f>SUM(D8*100/C8)</f>
        <v>2.3197513562386982</v>
      </c>
    </row>
    <row r="9" spans="1:5" ht="15">
      <c r="A9" s="21" t="s">
        <v>80</v>
      </c>
      <c r="B9" s="20" t="s">
        <v>79</v>
      </c>
      <c r="C9" s="19">
        <f>SUM(C10:C12)</f>
        <v>3770.4</v>
      </c>
      <c r="D9" s="19">
        <f>SUM(D10:D12)</f>
        <v>292.18700000000001</v>
      </c>
      <c r="E9" s="18">
        <f>SUM(D9/C9*100)</f>
        <v>7.7494960746870358</v>
      </c>
    </row>
    <row r="10" spans="1:5" ht="15" customHeight="1">
      <c r="A10" s="16" t="s">
        <v>78</v>
      </c>
      <c r="B10" s="15" t="s">
        <v>77</v>
      </c>
      <c r="C10" s="14">
        <v>2020.5</v>
      </c>
      <c r="D10" s="14">
        <v>14.579000000000001</v>
      </c>
      <c r="E10" s="10">
        <f>SUM(D10*100/C10)</f>
        <v>0.7215540707745608</v>
      </c>
    </row>
    <row r="11" spans="1:5" ht="15">
      <c r="A11" s="16" t="s">
        <v>76</v>
      </c>
      <c r="B11" s="15" t="s">
        <v>75</v>
      </c>
      <c r="C11" s="14">
        <v>1562</v>
      </c>
      <c r="D11" s="14">
        <v>277.233</v>
      </c>
      <c r="E11" s="10">
        <f>SUM(D11*100/C11)</f>
        <v>17.748591549295774</v>
      </c>
    </row>
    <row r="12" spans="1:5" ht="15" customHeight="1">
      <c r="A12" s="16" t="s">
        <v>74</v>
      </c>
      <c r="B12" s="15" t="s">
        <v>73</v>
      </c>
      <c r="C12" s="14">
        <v>187.9</v>
      </c>
      <c r="D12" s="14">
        <v>0.375</v>
      </c>
      <c r="E12" s="10">
        <f>SUM(D12*100/C12)</f>
        <v>0.19957424161788184</v>
      </c>
    </row>
    <row r="13" spans="1:5" ht="15">
      <c r="A13" s="21" t="s">
        <v>72</v>
      </c>
      <c r="B13" s="20" t="s">
        <v>60</v>
      </c>
      <c r="C13" s="19">
        <f>SUM(C14:C15)</f>
        <v>0</v>
      </c>
      <c r="D13" s="19">
        <f>SUM(D14:D15)</f>
        <v>0</v>
      </c>
      <c r="E13" s="18">
        <v>0</v>
      </c>
    </row>
    <row r="14" spans="1:5" ht="15">
      <c r="A14" s="16" t="s">
        <v>71</v>
      </c>
      <c r="B14" s="15" t="s">
        <v>70</v>
      </c>
      <c r="C14" s="14">
        <v>0</v>
      </c>
      <c r="D14" s="14">
        <v>0</v>
      </c>
      <c r="E14" s="10">
        <v>0</v>
      </c>
    </row>
    <row r="15" spans="1:5" ht="15">
      <c r="A15" s="16" t="s">
        <v>69</v>
      </c>
      <c r="B15" s="15" t="s">
        <v>68</v>
      </c>
      <c r="C15" s="14">
        <v>0</v>
      </c>
      <c r="D15" s="14">
        <v>0</v>
      </c>
      <c r="E15" s="10">
        <v>0</v>
      </c>
    </row>
    <row r="16" spans="1:5" ht="15">
      <c r="A16" s="21" t="s">
        <v>67</v>
      </c>
      <c r="B16" s="20" t="s">
        <v>66</v>
      </c>
      <c r="C16" s="19">
        <v>0</v>
      </c>
      <c r="D16" s="19">
        <v>4.8419999999999996</v>
      </c>
      <c r="E16" s="18">
        <v>0</v>
      </c>
    </row>
    <row r="17" spans="1:5" ht="13.5" customHeight="1">
      <c r="A17" s="21" t="s">
        <v>65</v>
      </c>
      <c r="B17" s="20" t="s">
        <v>64</v>
      </c>
      <c r="C17" s="19">
        <f>SUM(C18:C20)</f>
        <v>0</v>
      </c>
      <c r="D17" s="19">
        <f>SUM(D18:D20)</f>
        <v>0</v>
      </c>
      <c r="E17" s="18">
        <v>0</v>
      </c>
    </row>
    <row r="18" spans="1:5" ht="15">
      <c r="A18" s="16" t="s">
        <v>63</v>
      </c>
      <c r="B18" s="15" t="s">
        <v>62</v>
      </c>
      <c r="C18" s="14">
        <v>0</v>
      </c>
      <c r="D18" s="14">
        <v>0</v>
      </c>
      <c r="E18" s="10">
        <v>0</v>
      </c>
    </row>
    <row r="19" spans="1:5" ht="15">
      <c r="A19" s="16" t="s">
        <v>61</v>
      </c>
      <c r="B19" s="15" t="s">
        <v>60</v>
      </c>
      <c r="C19" s="14">
        <v>0</v>
      </c>
      <c r="D19" s="14">
        <v>0</v>
      </c>
      <c r="E19" s="10">
        <v>0</v>
      </c>
    </row>
    <row r="20" spans="1:5" ht="15">
      <c r="A20" s="16" t="s">
        <v>59</v>
      </c>
      <c r="B20" s="15" t="s">
        <v>58</v>
      </c>
      <c r="C20" s="14">
        <v>0</v>
      </c>
      <c r="D20" s="14">
        <v>0</v>
      </c>
      <c r="E20" s="10">
        <v>0</v>
      </c>
    </row>
    <row r="21" spans="1:5" ht="15" customHeight="1">
      <c r="A21" s="21" t="s">
        <v>57</v>
      </c>
      <c r="B21" s="20" t="s">
        <v>56</v>
      </c>
      <c r="C21" s="19">
        <f>SUM(C22:C25)</f>
        <v>5417.5</v>
      </c>
      <c r="D21" s="19">
        <f>SUM(D22:D25)</f>
        <v>140.73099999999999</v>
      </c>
      <c r="E21" s="18">
        <f>SUM(D21/C21*100)</f>
        <v>2.5977111213659434</v>
      </c>
    </row>
    <row r="22" spans="1:5" ht="14.25" customHeight="1">
      <c r="A22" s="16" t="s">
        <v>55</v>
      </c>
      <c r="B22" s="15" t="s">
        <v>54</v>
      </c>
      <c r="C22" s="14">
        <v>0</v>
      </c>
      <c r="D22" s="14">
        <v>0</v>
      </c>
      <c r="E22" s="10">
        <v>0</v>
      </c>
    </row>
    <row r="23" spans="1:5" ht="15.75" customHeight="1">
      <c r="A23" s="17" t="s">
        <v>53</v>
      </c>
      <c r="B23" s="15" t="s">
        <v>52</v>
      </c>
      <c r="C23" s="14">
        <v>5288</v>
      </c>
      <c r="D23" s="14">
        <v>140.73099999999999</v>
      </c>
      <c r="E23" s="10">
        <f>SUM(D23*100/C23)</f>
        <v>2.6613275340393341</v>
      </c>
    </row>
    <row r="24" spans="1:5" ht="15" customHeight="1">
      <c r="A24" s="16" t="s">
        <v>51</v>
      </c>
      <c r="B24" s="15" t="s">
        <v>50</v>
      </c>
      <c r="C24" s="14">
        <v>0</v>
      </c>
      <c r="D24" s="14">
        <v>0</v>
      </c>
      <c r="E24" s="10">
        <v>0</v>
      </c>
    </row>
    <row r="25" spans="1:5" ht="15" customHeight="1">
      <c r="A25" s="16" t="s">
        <v>49</v>
      </c>
      <c r="B25" s="15" t="s">
        <v>48</v>
      </c>
      <c r="C25" s="14">
        <v>129.5</v>
      </c>
      <c r="D25" s="14">
        <v>0</v>
      </c>
      <c r="E25" s="10">
        <f>SUM(D25*100/C25)</f>
        <v>0</v>
      </c>
    </row>
    <row r="26" spans="1:5" ht="16.5" customHeight="1">
      <c r="A26" s="21" t="s">
        <v>47</v>
      </c>
      <c r="B26" s="20" t="s">
        <v>46</v>
      </c>
      <c r="C26" s="19">
        <f>SUM(C27)</f>
        <v>149.80000000000001</v>
      </c>
      <c r="D26" s="19">
        <f>SUM(D27)</f>
        <v>0.61599999999999999</v>
      </c>
      <c r="E26" s="18">
        <f>SUM(D26/C26*100)</f>
        <v>0.41121495327102803</v>
      </c>
    </row>
    <row r="27" spans="1:5" ht="15" customHeight="1">
      <c r="A27" s="16" t="s">
        <v>45</v>
      </c>
      <c r="B27" s="15" t="s">
        <v>44</v>
      </c>
      <c r="C27" s="14">
        <v>149.80000000000001</v>
      </c>
      <c r="D27" s="14">
        <v>0.61599999999999999</v>
      </c>
      <c r="E27" s="10">
        <f>SUM(D27*100/C27)</f>
        <v>0.41121495327102803</v>
      </c>
    </row>
    <row r="28" spans="1:5" ht="15" customHeight="1">
      <c r="A28" s="21" t="s">
        <v>43</v>
      </c>
      <c r="B28" s="20" t="s">
        <v>42</v>
      </c>
      <c r="C28" s="19">
        <f>SUM(C29:C30)</f>
        <v>870.5</v>
      </c>
      <c r="D28" s="19">
        <f>SUM(D29:D30)</f>
        <v>100.65</v>
      </c>
      <c r="E28" s="18">
        <f>SUM(D28/C28*100)</f>
        <v>11.562320505456634</v>
      </c>
    </row>
    <row r="29" spans="1:5" ht="15.75" customHeight="1">
      <c r="A29" s="16" t="s">
        <v>41</v>
      </c>
      <c r="B29" s="15" t="s">
        <v>40</v>
      </c>
      <c r="C29" s="14">
        <v>870.5</v>
      </c>
      <c r="D29" s="14">
        <v>100.65</v>
      </c>
      <c r="E29" s="10">
        <f>SUM(D29*100/C29)</f>
        <v>11.562320505456634</v>
      </c>
    </row>
    <row r="30" spans="1:5" ht="14.25" customHeight="1">
      <c r="A30" s="16" t="s">
        <v>39</v>
      </c>
      <c r="B30" s="15" t="s">
        <v>38</v>
      </c>
      <c r="C30" s="14">
        <v>0</v>
      </c>
      <c r="D30" s="14">
        <v>0</v>
      </c>
      <c r="E30" s="10">
        <v>0</v>
      </c>
    </row>
    <row r="31" spans="1:5" ht="15">
      <c r="A31" s="21" t="s">
        <v>37</v>
      </c>
      <c r="B31" s="20" t="s">
        <v>36</v>
      </c>
      <c r="C31" s="19">
        <f>SUM(C32:C33)</f>
        <v>434</v>
      </c>
      <c r="D31" s="19">
        <f>SUM(D32:D33)</f>
        <v>0</v>
      </c>
      <c r="E31" s="18">
        <f>SUM(D31/C31*100)</f>
        <v>0</v>
      </c>
    </row>
    <row r="32" spans="1:5" ht="15" customHeight="1">
      <c r="A32" s="16" t="s">
        <v>35</v>
      </c>
      <c r="B32" s="15" t="s">
        <v>34</v>
      </c>
      <c r="C32" s="14">
        <v>0</v>
      </c>
      <c r="D32" s="14">
        <v>0</v>
      </c>
      <c r="E32" s="10">
        <v>0</v>
      </c>
    </row>
    <row r="33" spans="1:5" ht="15" customHeight="1">
      <c r="A33" s="16" t="s">
        <v>33</v>
      </c>
      <c r="B33" s="15" t="s">
        <v>32</v>
      </c>
      <c r="C33" s="14">
        <v>434</v>
      </c>
      <c r="D33" s="14">
        <v>0</v>
      </c>
      <c r="E33" s="10">
        <f>SUM(D33*100/C33)</f>
        <v>0</v>
      </c>
    </row>
    <row r="34" spans="1:5" ht="15" customHeight="1">
      <c r="A34" s="21" t="s">
        <v>31</v>
      </c>
      <c r="B34" s="20" t="s">
        <v>30</v>
      </c>
      <c r="C34" s="19">
        <v>150.017</v>
      </c>
      <c r="D34" s="19">
        <v>18.462</v>
      </c>
      <c r="E34" s="18">
        <f>SUM(D34/C34*100)</f>
        <v>12.306605251404841</v>
      </c>
    </row>
    <row r="35" spans="1:5" ht="15">
      <c r="A35" s="21" t="s">
        <v>29</v>
      </c>
      <c r="B35" s="20" t="s">
        <v>23</v>
      </c>
      <c r="C35" s="19">
        <f>SUM(C36:C38)</f>
        <v>0</v>
      </c>
      <c r="D35" s="19">
        <f>SUM(D36:D38)</f>
        <v>-677.08299999999997</v>
      </c>
      <c r="E35" s="18">
        <v>0</v>
      </c>
    </row>
    <row r="36" spans="1:5" ht="15">
      <c r="A36" s="16" t="s">
        <v>28</v>
      </c>
      <c r="B36" s="15" t="s">
        <v>27</v>
      </c>
      <c r="C36" s="14">
        <v>0</v>
      </c>
      <c r="D36" s="14">
        <v>0</v>
      </c>
      <c r="E36" s="10">
        <v>0</v>
      </c>
    </row>
    <row r="37" spans="1:5" ht="14.25" customHeight="1">
      <c r="A37" s="16" t="s">
        <v>26</v>
      </c>
      <c r="B37" s="15" t="s">
        <v>25</v>
      </c>
      <c r="C37" s="14">
        <v>0</v>
      </c>
      <c r="D37" s="14">
        <v>0</v>
      </c>
      <c r="E37" s="10">
        <v>0</v>
      </c>
    </row>
    <row r="38" spans="1:5" ht="15">
      <c r="A38" s="16" t="s">
        <v>24</v>
      </c>
      <c r="B38" s="15" t="s">
        <v>23</v>
      </c>
      <c r="C38" s="14">
        <v>0</v>
      </c>
      <c r="D38" s="14">
        <v>-677.08299999999997</v>
      </c>
      <c r="E38" s="10">
        <v>0</v>
      </c>
    </row>
    <row r="39" spans="1:5" ht="15.75" customHeight="1">
      <c r="A39" s="25" t="s">
        <v>22</v>
      </c>
      <c r="B39" s="24" t="s">
        <v>21</v>
      </c>
      <c r="C39" s="23">
        <f>C40+C47+C48+C46</f>
        <v>524057.78699999995</v>
      </c>
      <c r="D39" s="23">
        <f>D40+D47+D48+D46</f>
        <v>25959.476999999999</v>
      </c>
      <c r="E39" s="22">
        <f>SUM(D39/C39*100)</f>
        <v>4.9535523837183248</v>
      </c>
    </row>
    <row r="40" spans="1:5" ht="15.75" customHeight="1">
      <c r="A40" s="21" t="s">
        <v>20</v>
      </c>
      <c r="B40" s="20" t="s">
        <v>19</v>
      </c>
      <c r="C40" s="19">
        <f>SUM(C41:C45)</f>
        <v>524057.78699999995</v>
      </c>
      <c r="D40" s="19">
        <f>SUM(D41:D45)</f>
        <v>26059.402999999998</v>
      </c>
      <c r="E40" s="18">
        <f>SUM(D40/C40*100)</f>
        <v>4.9726201282455129</v>
      </c>
    </row>
    <row r="41" spans="1:5" ht="15">
      <c r="A41" s="17" t="s">
        <v>18</v>
      </c>
      <c r="B41" s="15" t="s">
        <v>17</v>
      </c>
      <c r="C41" s="14">
        <v>267236.5</v>
      </c>
      <c r="D41" s="14">
        <v>15256.8</v>
      </c>
      <c r="E41" s="10">
        <f>D41/C41*100</f>
        <v>5.7091003661550719</v>
      </c>
    </row>
    <row r="42" spans="1:5" ht="15">
      <c r="A42" s="16" t="s">
        <v>16</v>
      </c>
      <c r="B42" s="15" t="s">
        <v>15</v>
      </c>
      <c r="C42" s="14">
        <v>19335.587</v>
      </c>
      <c r="D42" s="14">
        <v>0</v>
      </c>
      <c r="E42" s="10">
        <f>D42/C42*100</f>
        <v>0</v>
      </c>
    </row>
    <row r="43" spans="1:5" ht="15">
      <c r="A43" s="16" t="s">
        <v>14</v>
      </c>
      <c r="B43" s="15" t="s">
        <v>13</v>
      </c>
      <c r="C43" s="14">
        <v>198461.9</v>
      </c>
      <c r="D43" s="14">
        <v>10802.602999999999</v>
      </c>
      <c r="E43" s="10">
        <f>D43/C43*100</f>
        <v>5.4431621384255617</v>
      </c>
    </row>
    <row r="44" spans="1:5" ht="15">
      <c r="A44" s="16" t="s">
        <v>12</v>
      </c>
      <c r="B44" s="15" t="s">
        <v>11</v>
      </c>
      <c r="C44" s="14">
        <v>39023.800000000003</v>
      </c>
      <c r="D44" s="14">
        <v>0</v>
      </c>
      <c r="E44" s="10">
        <f>D44/C44*100</f>
        <v>0</v>
      </c>
    </row>
    <row r="45" spans="1:5" ht="15">
      <c r="A45" s="16" t="s">
        <v>10</v>
      </c>
      <c r="B45" s="15" t="s">
        <v>9</v>
      </c>
      <c r="C45" s="14">
        <v>0</v>
      </c>
      <c r="D45" s="14">
        <v>0</v>
      </c>
      <c r="E45" s="10">
        <v>0</v>
      </c>
    </row>
    <row r="46" spans="1:5" ht="15">
      <c r="A46" s="16" t="s">
        <v>8</v>
      </c>
      <c r="B46" s="15" t="s">
        <v>7</v>
      </c>
      <c r="C46" s="14">
        <v>0</v>
      </c>
      <c r="D46" s="14">
        <v>0</v>
      </c>
      <c r="E46" s="10">
        <v>0</v>
      </c>
    </row>
    <row r="47" spans="1:5" ht="15.75" customHeight="1">
      <c r="A47" s="16" t="s">
        <v>6</v>
      </c>
      <c r="B47" s="15" t="s">
        <v>5</v>
      </c>
      <c r="C47" s="14">
        <v>0</v>
      </c>
      <c r="D47" s="14">
        <v>11.428000000000001</v>
      </c>
      <c r="E47" s="10">
        <v>0</v>
      </c>
    </row>
    <row r="48" spans="1:5" ht="14.25" customHeight="1">
      <c r="A48" s="13" t="s">
        <v>4</v>
      </c>
      <c r="B48" s="12" t="s">
        <v>3</v>
      </c>
      <c r="C48" s="11">
        <v>0</v>
      </c>
      <c r="D48" s="11">
        <v>-111.354</v>
      </c>
      <c r="E48" s="10">
        <v>0</v>
      </c>
    </row>
    <row r="49" spans="1:5" ht="14.25">
      <c r="A49" s="9"/>
      <c r="B49" s="8" t="s">
        <v>2</v>
      </c>
      <c r="C49" s="7">
        <f>SUM(C5+C39)</f>
        <v>556973.40399999998</v>
      </c>
      <c r="D49" s="7">
        <f>SUM(D5+D39)</f>
        <v>26353.010999999999</v>
      </c>
      <c r="E49" s="6">
        <f>SUM(D49/C49*100)</f>
        <v>4.7314666752023227</v>
      </c>
    </row>
    <row r="50" spans="1:5" ht="15.75" thickBot="1">
      <c r="A50" s="5"/>
      <c r="B50" s="4" t="s">
        <v>1</v>
      </c>
      <c r="C50" s="3">
        <f>SUM(C5)</f>
        <v>32915.616999999998</v>
      </c>
      <c r="D50" s="3">
        <f>SUM(D5)</f>
        <v>393.53399999999999</v>
      </c>
      <c r="E50" s="2">
        <f>SUM(D50/C50*100)</f>
        <v>1.1955844546374446</v>
      </c>
    </row>
    <row r="51" spans="1:5">
      <c r="A51" s="1" t="s">
        <v>0</v>
      </c>
      <c r="B51" s="1"/>
      <c r="C51" s="1"/>
      <c r="D51" s="1"/>
      <c r="E51" s="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4"/>
  <sheetViews>
    <sheetView zoomScaleNormal="100" zoomScaleSheetLayoutView="100" workbookViewId="0">
      <pane ySplit="6" topLeftCell="A27" activePane="bottomLeft" state="frozen"/>
      <selection pane="bottomLeft" activeCell="A66" sqref="A66"/>
    </sheetView>
  </sheetViews>
  <sheetFormatPr defaultRowHeight="12.75"/>
  <cols>
    <col min="1" max="1" width="54.140625" style="43" customWidth="1"/>
    <col min="2" max="2" width="10.7109375" style="42" customWidth="1"/>
    <col min="3" max="3" width="7" hidden="1" customWidth="1"/>
    <col min="4" max="4" width="11" customWidth="1"/>
    <col min="5" max="5" width="0.140625" style="41" hidden="1" customWidth="1"/>
    <col min="6" max="6" width="10.85546875" style="41" customWidth="1"/>
    <col min="7" max="7" width="9.5703125" customWidth="1"/>
    <col min="16" max="16" width="7.42578125" customWidth="1"/>
  </cols>
  <sheetData>
    <row r="1" spans="1:16" hidden="1">
      <c r="C1" t="s">
        <v>211</v>
      </c>
      <c r="D1" s="147" t="s">
        <v>210</v>
      </c>
      <c r="E1" s="147"/>
      <c r="F1" s="147"/>
    </row>
    <row r="2" spans="1:16" ht="6" customHeight="1"/>
    <row r="3" spans="1:16">
      <c r="A3" s="145" t="s">
        <v>209</v>
      </c>
      <c r="B3" s="146"/>
      <c r="C3" s="145"/>
      <c r="D3" s="145"/>
      <c r="E3" s="145"/>
      <c r="F3" s="145"/>
    </row>
    <row r="4" spans="1:16">
      <c r="A4" s="145" t="s">
        <v>208</v>
      </c>
      <c r="B4" s="146"/>
      <c r="C4" s="145"/>
      <c r="D4" s="145"/>
      <c r="E4" s="145"/>
      <c r="F4" s="145"/>
    </row>
    <row r="5" spans="1:16" ht="10.5" customHeight="1">
      <c r="A5" s="47"/>
      <c r="B5" s="144"/>
      <c r="C5" s="69"/>
      <c r="D5" s="69"/>
      <c r="E5" s="45"/>
      <c r="F5" s="45"/>
    </row>
    <row r="6" spans="1:16" s="140" customFormat="1" ht="43.5" customHeight="1">
      <c r="A6" s="143"/>
      <c r="B6" s="142" t="s">
        <v>207</v>
      </c>
      <c r="C6" s="142" t="s">
        <v>206</v>
      </c>
      <c r="D6" s="142" t="s">
        <v>205</v>
      </c>
      <c r="E6" s="141" t="s">
        <v>204</v>
      </c>
      <c r="F6" s="141" t="s">
        <v>203</v>
      </c>
    </row>
    <row r="7" spans="1:16" s="125" customFormat="1">
      <c r="A7" s="99" t="s">
        <v>202</v>
      </c>
      <c r="B7" s="98"/>
      <c r="C7" s="127"/>
      <c r="D7" s="127"/>
      <c r="E7" s="139"/>
      <c r="F7" s="139"/>
      <c r="G7" s="126"/>
      <c r="H7" s="126"/>
      <c r="I7" s="126"/>
      <c r="J7" s="126"/>
      <c r="K7" s="126"/>
      <c r="L7" s="129"/>
      <c r="M7" s="129"/>
      <c r="N7" s="129"/>
      <c r="O7" s="129"/>
      <c r="P7" s="129"/>
    </row>
    <row r="8" spans="1:16" s="92" customFormat="1" ht="14.25" customHeight="1">
      <c r="A8" s="138" t="s">
        <v>201</v>
      </c>
      <c r="B8" s="137">
        <f>B11+B13+B15+B18+B19+B21+B22+B23</f>
        <v>75772.2</v>
      </c>
      <c r="C8" s="137">
        <f>C11+C13+C15+C19+C22+C23</f>
        <v>0</v>
      </c>
      <c r="D8" s="137">
        <f>D11+D13+D15+D19+D22+D23+D21+D18</f>
        <v>2070</v>
      </c>
      <c r="E8" s="102" t="e">
        <f>D8*100/C8</f>
        <v>#DIV/0!</v>
      </c>
      <c r="F8" s="102">
        <f>D8/B8*100</f>
        <v>2.7318726393057085</v>
      </c>
      <c r="G8" s="49"/>
      <c r="H8" s="49"/>
      <c r="I8" s="49"/>
      <c r="J8" s="49"/>
      <c r="K8" s="49"/>
      <c r="L8" s="101"/>
      <c r="M8" s="101"/>
      <c r="N8" s="101"/>
      <c r="O8" s="101"/>
      <c r="P8" s="101"/>
    </row>
    <row r="9" spans="1:16" ht="16.5" customHeight="1">
      <c r="A9" s="68" t="s">
        <v>125</v>
      </c>
      <c r="B9" s="106">
        <f>B12+B14+B16+B20+B24</f>
        <v>46997.3</v>
      </c>
      <c r="C9" s="106">
        <f>C12+C14+C16+C20+C24</f>
        <v>0</v>
      </c>
      <c r="D9" s="106">
        <f>D12+D14+D16+D20+D24</f>
        <v>1567.6999999999998</v>
      </c>
      <c r="E9" s="136" t="e">
        <f>E12+E14+E16+E20+E24</f>
        <v>#DIV/0!</v>
      </c>
      <c r="F9" s="57">
        <f>D9/B9*100</f>
        <v>3.3357235415651534</v>
      </c>
      <c r="L9" s="87"/>
      <c r="M9" s="87"/>
      <c r="N9" s="87"/>
      <c r="O9" s="87"/>
      <c r="P9" s="87"/>
    </row>
    <row r="10" spans="1:16" ht="15.75" hidden="1" customHeight="1">
      <c r="A10" s="68" t="s">
        <v>102</v>
      </c>
      <c r="B10" s="136">
        <f>B17+B25</f>
        <v>0</v>
      </c>
      <c r="C10" s="136">
        <f>C17+C25</f>
        <v>0</v>
      </c>
      <c r="D10" s="136">
        <f>D17+D25</f>
        <v>0</v>
      </c>
      <c r="E10" s="59" t="e">
        <f>#REF!+E17+#REF!</f>
        <v>#REF!</v>
      </c>
      <c r="F10" s="57" t="e">
        <f>D10/B10*100</f>
        <v>#DIV/0!</v>
      </c>
    </row>
    <row r="11" spans="1:16" s="69" customFormat="1" ht="38.25">
      <c r="A11" s="62" t="s">
        <v>200</v>
      </c>
      <c r="B11" s="135">
        <v>1535.1</v>
      </c>
      <c r="C11" s="89"/>
      <c r="D11" s="88">
        <v>186.6</v>
      </c>
      <c r="E11" s="88" t="e">
        <f>D11*100/C11</f>
        <v>#DIV/0!</v>
      </c>
      <c r="F11" s="57">
        <f>D11/B11*100</f>
        <v>12.155559898377955</v>
      </c>
    </row>
    <row r="12" spans="1:16" ht="12" customHeight="1">
      <c r="A12" s="68" t="s">
        <v>125</v>
      </c>
      <c r="B12" s="61" t="s">
        <v>199</v>
      </c>
      <c r="C12" s="60"/>
      <c r="D12" s="59">
        <v>186.6</v>
      </c>
      <c r="E12" s="85" t="e">
        <f>D12*100/C12</f>
        <v>#DIV/0!</v>
      </c>
      <c r="F12" s="57">
        <f>D12/B12*100</f>
        <v>12.155559898377955</v>
      </c>
    </row>
    <row r="13" spans="1:16" s="69" customFormat="1" ht="51">
      <c r="A13" s="62" t="s">
        <v>198</v>
      </c>
      <c r="B13" s="90" t="s">
        <v>197</v>
      </c>
      <c r="C13" s="89"/>
      <c r="D13" s="88">
        <v>298</v>
      </c>
      <c r="E13" s="88" t="e">
        <f>D13*100/C13</f>
        <v>#DIV/0!</v>
      </c>
      <c r="F13" s="57">
        <f>D13/B13*100</f>
        <v>7.8246028620191668</v>
      </c>
    </row>
    <row r="14" spans="1:16" ht="12" customHeight="1">
      <c r="A14" s="68" t="s">
        <v>125</v>
      </c>
      <c r="B14" s="61" t="s">
        <v>196</v>
      </c>
      <c r="C14" s="60"/>
      <c r="D14" s="59">
        <v>156.5</v>
      </c>
      <c r="E14" s="88" t="e">
        <f>D14*100/C14</f>
        <v>#DIV/0!</v>
      </c>
      <c r="F14" s="57">
        <f>D14/B14*100</f>
        <v>4.4704067641681906</v>
      </c>
    </row>
    <row r="15" spans="1:16" s="69" customFormat="1" ht="52.5" customHeight="1">
      <c r="A15" s="62" t="s">
        <v>195</v>
      </c>
      <c r="B15" s="90" t="s">
        <v>194</v>
      </c>
      <c r="C15" s="89"/>
      <c r="D15" s="88">
        <v>532.4</v>
      </c>
      <c r="E15" s="88" t="e">
        <f>D15*100/C15</f>
        <v>#DIV/0!</v>
      </c>
      <c r="F15" s="57">
        <f>D15/B15*100</f>
        <v>2.0852998891547956</v>
      </c>
    </row>
    <row r="16" spans="1:16">
      <c r="A16" s="68" t="s">
        <v>125</v>
      </c>
      <c r="B16" s="61" t="s">
        <v>193</v>
      </c>
      <c r="C16" s="60"/>
      <c r="D16" s="60">
        <v>465.4</v>
      </c>
      <c r="E16" s="85" t="e">
        <f>D16*100/C16</f>
        <v>#DIV/0!</v>
      </c>
      <c r="F16" s="57">
        <f>D16/B16*100</f>
        <v>2.7647251017316661</v>
      </c>
    </row>
    <row r="17" spans="1:16" hidden="1">
      <c r="A17" s="68" t="s">
        <v>102</v>
      </c>
      <c r="B17" s="61"/>
      <c r="C17" s="60"/>
      <c r="D17" s="60"/>
      <c r="E17" s="85" t="e">
        <f>D17*100/C17</f>
        <v>#DIV/0!</v>
      </c>
      <c r="F17" s="57" t="e">
        <f>D17/B17*100</f>
        <v>#DIV/0!</v>
      </c>
    </row>
    <row r="18" spans="1:16" s="69" customFormat="1">
      <c r="A18" s="62" t="s">
        <v>192</v>
      </c>
      <c r="B18" s="90" t="s">
        <v>191</v>
      </c>
      <c r="C18" s="89"/>
      <c r="D18" s="89"/>
      <c r="E18" s="88" t="e">
        <f>D18*100/C18</f>
        <v>#DIV/0!</v>
      </c>
      <c r="F18" s="57">
        <f>D18/B18*100</f>
        <v>0</v>
      </c>
    </row>
    <row r="19" spans="1:16" s="69" customFormat="1" ht="39" customHeight="1">
      <c r="A19" s="62" t="s">
        <v>190</v>
      </c>
      <c r="B19" s="90" t="s">
        <v>189</v>
      </c>
      <c r="C19" s="89"/>
      <c r="D19" s="88">
        <v>275.3</v>
      </c>
      <c r="E19" s="88" t="e">
        <f>D19*100/C19</f>
        <v>#DIV/0!</v>
      </c>
      <c r="F19" s="57">
        <f>D19/B19*100</f>
        <v>3.6505158193438887</v>
      </c>
    </row>
    <row r="20" spans="1:16">
      <c r="A20" s="68" t="s">
        <v>125</v>
      </c>
      <c r="B20" s="61" t="s">
        <v>188</v>
      </c>
      <c r="C20" s="60"/>
      <c r="D20" s="60">
        <v>203.3</v>
      </c>
      <c r="E20" s="85" t="e">
        <f>D20*100/C20</f>
        <v>#DIV/0!</v>
      </c>
      <c r="F20" s="57">
        <f>D20/B20*100</f>
        <v>2.9781436774874019</v>
      </c>
    </row>
    <row r="21" spans="1:16" s="69" customFormat="1" ht="26.25" customHeight="1">
      <c r="A21" s="62" t="s">
        <v>187</v>
      </c>
      <c r="B21" s="90" t="s">
        <v>186</v>
      </c>
      <c r="C21" s="89"/>
      <c r="D21" s="89"/>
      <c r="E21" s="88" t="e">
        <f>D21*100/C21</f>
        <v>#DIV/0!</v>
      </c>
      <c r="F21" s="57">
        <f>D21/B21*100</f>
        <v>0</v>
      </c>
    </row>
    <row r="22" spans="1:16" s="69" customFormat="1">
      <c r="A22" s="62" t="s">
        <v>185</v>
      </c>
      <c r="B22" s="90" t="s">
        <v>184</v>
      </c>
      <c r="C22" s="89"/>
      <c r="D22" s="89"/>
      <c r="E22" s="88" t="e">
        <f>D22*100/C22</f>
        <v>#DIV/0!</v>
      </c>
      <c r="F22" s="57">
        <f>D22/B22*100</f>
        <v>0</v>
      </c>
    </row>
    <row r="23" spans="1:16" s="69" customFormat="1">
      <c r="A23" s="62" t="s">
        <v>183</v>
      </c>
      <c r="B23" s="90" t="s">
        <v>182</v>
      </c>
      <c r="C23" s="89"/>
      <c r="D23" s="89">
        <v>777.7</v>
      </c>
      <c r="E23" s="88" t="e">
        <f>D23*100/C23</f>
        <v>#DIV/0!</v>
      </c>
      <c r="F23" s="57">
        <f>D23/B23*100</f>
        <v>2.2577564108147028</v>
      </c>
    </row>
    <row r="24" spans="1:16" ht="15" customHeight="1">
      <c r="A24" s="68" t="s">
        <v>125</v>
      </c>
      <c r="B24" s="61" t="s">
        <v>181</v>
      </c>
      <c r="C24" s="60"/>
      <c r="D24" s="60">
        <v>555.9</v>
      </c>
      <c r="E24" s="85" t="e">
        <f>D24*100/C24</f>
        <v>#DIV/0!</v>
      </c>
      <c r="F24" s="57">
        <f>D24/B24*100</f>
        <v>3.0374559462339152</v>
      </c>
    </row>
    <row r="25" spans="1:16" ht="15" hidden="1" customHeight="1">
      <c r="A25" s="68" t="s">
        <v>102</v>
      </c>
      <c r="B25" s="61"/>
      <c r="C25" s="60"/>
      <c r="D25" s="60"/>
      <c r="E25" s="85" t="e">
        <f>D25*100/C25</f>
        <v>#DIV/0!</v>
      </c>
      <c r="F25" s="57" t="e">
        <f>D25/B25*100</f>
        <v>#DIV/0!</v>
      </c>
    </row>
    <row r="26" spans="1:16">
      <c r="A26" s="99" t="s">
        <v>180</v>
      </c>
      <c r="B26" s="98"/>
      <c r="C26" s="97"/>
      <c r="D26" s="97"/>
      <c r="E26" s="97"/>
      <c r="F26" s="97"/>
    </row>
    <row r="27" spans="1:16">
      <c r="A27" s="134" t="s">
        <v>179</v>
      </c>
      <c r="B27" s="93" t="str">
        <f>B28</f>
        <v>978,9</v>
      </c>
      <c r="C27" s="93">
        <f>C28</f>
        <v>0</v>
      </c>
      <c r="D27" s="103">
        <f>D28</f>
        <v>0</v>
      </c>
      <c r="E27" s="133" t="e">
        <f>D27*100/C27</f>
        <v>#DIV/0!</v>
      </c>
      <c r="F27" s="102">
        <f>D27/B27*100</f>
        <v>0</v>
      </c>
    </row>
    <row r="28" spans="1:16">
      <c r="A28" s="62" t="s">
        <v>178</v>
      </c>
      <c r="B28" s="61" t="s">
        <v>177</v>
      </c>
      <c r="C28" s="60"/>
      <c r="D28" s="60"/>
      <c r="E28" s="85"/>
      <c r="F28" s="70">
        <f>D28/B28*100</f>
        <v>0</v>
      </c>
    </row>
    <row r="29" spans="1:16" hidden="1">
      <c r="A29" s="68" t="s">
        <v>176</v>
      </c>
      <c r="B29" s="61"/>
      <c r="C29" s="60"/>
      <c r="D29" s="60"/>
      <c r="E29" s="85"/>
      <c r="F29" s="57"/>
    </row>
    <row r="30" spans="1:16" s="86" customFormat="1" ht="25.5">
      <c r="A30" s="99" t="s">
        <v>175</v>
      </c>
      <c r="B30" s="98"/>
      <c r="C30" s="97"/>
      <c r="D30" s="97"/>
      <c r="E30" s="96"/>
      <c r="F30" s="96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1:16" s="92" customFormat="1" ht="25.5">
      <c r="A31" s="94" t="s">
        <v>174</v>
      </c>
      <c r="B31" s="103">
        <f>B32+B34</f>
        <v>2898.1000000000004</v>
      </c>
      <c r="C31" s="103">
        <f>C32+C34</f>
        <v>0</v>
      </c>
      <c r="D31" s="103">
        <f>D32+D34</f>
        <v>41.5</v>
      </c>
      <c r="E31" s="102" t="e">
        <f>D31*100/C31</f>
        <v>#DIV/0!</v>
      </c>
      <c r="F31" s="102">
        <f>D31/B31*100</f>
        <v>1.4319726717504571</v>
      </c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1:16" s="92" customFormat="1" ht="43.5" customHeight="1">
      <c r="A32" s="75" t="s">
        <v>173</v>
      </c>
      <c r="B32" s="132" t="s">
        <v>172</v>
      </c>
      <c r="C32" s="132"/>
      <c r="D32" s="132" t="s">
        <v>171</v>
      </c>
      <c r="E32" s="70"/>
      <c r="F32" s="70">
        <f>D32/B32*100</f>
        <v>1.7993409642733265</v>
      </c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1:16" s="69" customFormat="1" ht="17.25" customHeight="1">
      <c r="A33" s="68" t="s">
        <v>125</v>
      </c>
      <c r="B33" s="61" t="s">
        <v>170</v>
      </c>
      <c r="C33" s="131"/>
      <c r="D33" s="130">
        <v>38</v>
      </c>
      <c r="E33" s="88" t="e">
        <f>D33*100/C33</f>
        <v>#DIV/0!</v>
      </c>
      <c r="F33" s="70">
        <f>D33/B33*100</f>
        <v>1.9062907595063709</v>
      </c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s="69" customFormat="1" ht="17.25" customHeight="1">
      <c r="A34" s="62" t="s">
        <v>169</v>
      </c>
      <c r="B34" s="90" t="s">
        <v>168</v>
      </c>
      <c r="C34" s="89"/>
      <c r="D34" s="89"/>
      <c r="E34" s="88"/>
      <c r="F34" s="70">
        <f>D34/B34*100</f>
        <v>0</v>
      </c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s="125" customFormat="1">
      <c r="A35" s="99" t="s">
        <v>167</v>
      </c>
      <c r="B35" s="98"/>
      <c r="C35" s="127"/>
      <c r="D35" s="127"/>
      <c r="E35" s="96"/>
      <c r="F35" s="96"/>
      <c r="G35" s="129"/>
      <c r="H35" s="129"/>
      <c r="I35" s="129"/>
      <c r="J35" s="129"/>
      <c r="K35" s="129"/>
      <c r="L35" s="129"/>
      <c r="M35" s="129"/>
      <c r="N35" s="129"/>
      <c r="O35" s="129"/>
      <c r="P35" s="129"/>
    </row>
    <row r="36" spans="1:16" s="92" customFormat="1" ht="13.5" customHeight="1">
      <c r="A36" s="94" t="s">
        <v>166</v>
      </c>
      <c r="B36" s="103">
        <f>B37+B39+B42+B40+B41</f>
        <v>52652.1</v>
      </c>
      <c r="C36" s="103">
        <f>C37+C39+C42+C40+C41</f>
        <v>0</v>
      </c>
      <c r="D36" s="103">
        <f>D37+D39+D42+D40+D41</f>
        <v>308.5</v>
      </c>
      <c r="E36" s="102" t="e">
        <f>D36*100/C36</f>
        <v>#DIV/0!</v>
      </c>
      <c r="F36" s="102">
        <f>D36/B36*100</f>
        <v>0.58592154918797157</v>
      </c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6" s="69" customFormat="1" ht="16.5" customHeight="1">
      <c r="A37" s="62" t="s">
        <v>165</v>
      </c>
      <c r="B37" s="128">
        <v>3672.1</v>
      </c>
      <c r="C37" s="89"/>
      <c r="D37" s="88">
        <v>73.5</v>
      </c>
      <c r="E37" s="88" t="e">
        <f>D37*100/C37</f>
        <v>#DIV/0!</v>
      </c>
      <c r="F37" s="57">
        <f>D37/B37*100</f>
        <v>2.0015794776830695</v>
      </c>
      <c r="G37" s="49"/>
      <c r="H37" s="49"/>
      <c r="I37" s="49"/>
      <c r="J37" s="49"/>
      <c r="K37" s="49"/>
      <c r="L37" s="49"/>
    </row>
    <row r="38" spans="1:16">
      <c r="A38" s="68" t="s">
        <v>125</v>
      </c>
      <c r="B38" s="61" t="s">
        <v>164</v>
      </c>
      <c r="C38" s="60"/>
      <c r="D38" s="59">
        <v>73.5</v>
      </c>
      <c r="E38" s="85" t="e">
        <f>D38*100/C38</f>
        <v>#DIV/0!</v>
      </c>
      <c r="F38" s="57">
        <f>D38/B38*100</f>
        <v>2.7083793942073844</v>
      </c>
      <c r="G38" s="44"/>
      <c r="H38" s="44"/>
      <c r="I38" s="44"/>
      <c r="J38" s="44"/>
      <c r="K38" s="44"/>
      <c r="L38" s="44"/>
    </row>
    <row r="39" spans="1:16" s="69" customFormat="1" ht="13.5" customHeight="1">
      <c r="A39" s="62" t="s">
        <v>163</v>
      </c>
      <c r="B39" s="90" t="s">
        <v>162</v>
      </c>
      <c r="C39" s="89"/>
      <c r="D39" s="89"/>
      <c r="E39" s="88" t="e">
        <f>D39*100/C39</f>
        <v>#DIV/0!</v>
      </c>
      <c r="F39" s="57">
        <f>D39/B39*100</f>
        <v>0</v>
      </c>
      <c r="G39" s="49"/>
      <c r="H39" s="49"/>
      <c r="I39" s="49"/>
      <c r="J39" s="49"/>
      <c r="K39" s="49"/>
      <c r="L39" s="49"/>
    </row>
    <row r="40" spans="1:16" s="69" customFormat="1" ht="13.5" customHeight="1">
      <c r="A40" s="62" t="s">
        <v>161</v>
      </c>
      <c r="B40" s="90" t="s">
        <v>160</v>
      </c>
      <c r="C40" s="89"/>
      <c r="D40" s="88"/>
      <c r="E40" s="88" t="e">
        <f>D40*100/C40</f>
        <v>#DIV/0!</v>
      </c>
      <c r="F40" s="57">
        <f>D40/B40*100</f>
        <v>0</v>
      </c>
      <c r="G40" s="49"/>
      <c r="H40" s="49"/>
      <c r="I40" s="49"/>
      <c r="J40" s="49"/>
      <c r="K40" s="49"/>
      <c r="L40" s="49"/>
    </row>
    <row r="41" spans="1:16" s="69" customFormat="1" ht="13.5" hidden="1" customHeight="1">
      <c r="A41" s="62" t="s">
        <v>159</v>
      </c>
      <c r="B41" s="90"/>
      <c r="C41" s="89"/>
      <c r="D41" s="88"/>
      <c r="E41" s="88"/>
      <c r="F41" s="57" t="e">
        <f>D41/B41*100</f>
        <v>#DIV/0!</v>
      </c>
      <c r="G41" s="49"/>
      <c r="H41" s="49"/>
      <c r="I41" s="49"/>
      <c r="J41" s="49"/>
      <c r="K41" s="49"/>
      <c r="L41" s="49"/>
    </row>
    <row r="42" spans="1:16" s="69" customFormat="1">
      <c r="A42" s="62" t="s">
        <v>158</v>
      </c>
      <c r="B42" s="90" t="s">
        <v>157</v>
      </c>
      <c r="C42" s="89"/>
      <c r="D42" s="89">
        <v>235</v>
      </c>
      <c r="E42" s="88" t="e">
        <f>D42*100/C42</f>
        <v>#DIV/0!</v>
      </c>
      <c r="F42" s="57">
        <f>D42/B42*100</f>
        <v>0.89608809880610563</v>
      </c>
      <c r="G42" s="49"/>
      <c r="H42" s="49"/>
      <c r="I42" s="49"/>
      <c r="J42" s="49"/>
      <c r="K42" s="49"/>
      <c r="L42" s="49"/>
    </row>
    <row r="43" spans="1:16" s="125" customFormat="1">
      <c r="A43" s="99" t="s">
        <v>156</v>
      </c>
      <c r="B43" s="98"/>
      <c r="C43" s="127"/>
      <c r="D43" s="127"/>
      <c r="E43" s="96"/>
      <c r="F43" s="95"/>
      <c r="G43" s="126"/>
      <c r="H43" s="126"/>
      <c r="I43" s="126"/>
      <c r="J43" s="126"/>
      <c r="K43" s="126"/>
      <c r="L43" s="126"/>
    </row>
    <row r="44" spans="1:16" s="92" customFormat="1" ht="18" customHeight="1">
      <c r="A44" s="94" t="s">
        <v>155</v>
      </c>
      <c r="B44" s="102">
        <f>B45+B46+B47+B48</f>
        <v>8238.4</v>
      </c>
      <c r="C44" s="102">
        <f>C45+C46+C47+C48</f>
        <v>0</v>
      </c>
      <c r="D44" s="102">
        <f>D45+D46+D47+D48</f>
        <v>137.30000000000001</v>
      </c>
      <c r="E44" s="102" t="e">
        <f>D44*100/C44</f>
        <v>#DIV/0!</v>
      </c>
      <c r="F44" s="102">
        <f>D44/B44*100</f>
        <v>1.6665857448048167</v>
      </c>
      <c r="G44" s="49"/>
      <c r="H44" s="49"/>
      <c r="I44" s="49"/>
      <c r="J44" s="49"/>
      <c r="K44" s="49"/>
      <c r="L44" s="49"/>
    </row>
    <row r="45" spans="1:16" s="49" customFormat="1">
      <c r="A45" s="123" t="s">
        <v>154</v>
      </c>
      <c r="B45" s="122" t="s">
        <v>153</v>
      </c>
      <c r="C45" s="124"/>
      <c r="D45" s="124"/>
      <c r="E45" s="102" t="e">
        <f>D45*100/C45</f>
        <v>#DIV/0!</v>
      </c>
      <c r="F45" s="57">
        <f>D45/B45*100</f>
        <v>0</v>
      </c>
    </row>
    <row r="46" spans="1:16" s="69" customFormat="1">
      <c r="A46" s="123" t="s">
        <v>152</v>
      </c>
      <c r="B46" s="122" t="s">
        <v>151</v>
      </c>
      <c r="C46" s="89"/>
      <c r="D46" s="88"/>
      <c r="E46" s="88" t="e">
        <f>D46*100/C46</f>
        <v>#DIV/0!</v>
      </c>
      <c r="F46" s="57">
        <f>D46/B46*100</f>
        <v>0</v>
      </c>
      <c r="G46" s="49"/>
      <c r="H46" s="49"/>
      <c r="I46" s="49"/>
      <c r="J46" s="49"/>
      <c r="K46" s="49"/>
      <c r="L46" s="49"/>
    </row>
    <row r="47" spans="1:16" s="69" customFormat="1" ht="15.75" customHeight="1">
      <c r="A47" s="123" t="s">
        <v>150</v>
      </c>
      <c r="B47" s="122" t="s">
        <v>149</v>
      </c>
      <c r="C47" s="89"/>
      <c r="D47" s="89"/>
      <c r="E47" s="88"/>
      <c r="F47" s="57">
        <f>D47/B47*100</f>
        <v>0</v>
      </c>
      <c r="G47" s="49"/>
      <c r="H47" s="49"/>
      <c r="I47" s="49"/>
      <c r="J47" s="49"/>
      <c r="K47" s="49"/>
      <c r="L47" s="49"/>
    </row>
    <row r="48" spans="1:16" s="69" customFormat="1" ht="25.5">
      <c r="A48" s="62" t="s">
        <v>148</v>
      </c>
      <c r="B48" s="90" t="s">
        <v>147</v>
      </c>
      <c r="C48" s="89"/>
      <c r="D48" s="88">
        <v>137.30000000000001</v>
      </c>
      <c r="E48" s="88" t="e">
        <f>D48*100/C48</f>
        <v>#DIV/0!</v>
      </c>
      <c r="F48" s="57">
        <f>D48/B48*100</f>
        <v>2.4702241732935124</v>
      </c>
      <c r="G48" s="49"/>
      <c r="H48" s="49"/>
      <c r="I48" s="49"/>
      <c r="J48" s="49"/>
      <c r="K48" s="49"/>
      <c r="L48" s="49"/>
    </row>
    <row r="49" spans="1:24" ht="15" customHeight="1">
      <c r="A49" s="68" t="s">
        <v>125</v>
      </c>
      <c r="B49" s="61" t="s">
        <v>146</v>
      </c>
      <c r="C49" s="60"/>
      <c r="D49" s="59">
        <v>121</v>
      </c>
      <c r="E49" s="85" t="e">
        <f>D49*100/C49</f>
        <v>#DIV/0!</v>
      </c>
      <c r="F49" s="57">
        <f>D49/B49*100</f>
        <v>2.2560316217324834</v>
      </c>
      <c r="G49" s="44"/>
      <c r="H49" s="44"/>
      <c r="I49" s="44"/>
      <c r="J49" s="44"/>
      <c r="K49" s="44"/>
      <c r="L49" s="44"/>
    </row>
    <row r="50" spans="1:24" ht="14.25" customHeight="1">
      <c r="A50" s="121" t="s">
        <v>145</v>
      </c>
      <c r="B50" s="120" t="str">
        <f>B51</f>
        <v>130</v>
      </c>
      <c r="C50" s="120">
        <f>C51</f>
        <v>0</v>
      </c>
      <c r="D50" s="63">
        <f>D51</f>
        <v>0</v>
      </c>
      <c r="E50" s="52"/>
      <c r="F50" s="52">
        <f>D50/B50*100</f>
        <v>0</v>
      </c>
      <c r="G50" s="44"/>
      <c r="H50" s="44"/>
      <c r="I50" s="44"/>
      <c r="J50" s="44"/>
      <c r="K50" s="44"/>
      <c r="L50" s="44"/>
    </row>
    <row r="51" spans="1:24" ht="25.5">
      <c r="A51" s="119" t="s">
        <v>144</v>
      </c>
      <c r="B51" s="118" t="s">
        <v>143</v>
      </c>
      <c r="C51" s="117"/>
      <c r="D51" s="116"/>
      <c r="E51" s="115"/>
      <c r="F51" s="76">
        <f>D51/B51*100</f>
        <v>0</v>
      </c>
      <c r="G51" s="44"/>
      <c r="H51" s="44"/>
      <c r="I51" s="44"/>
      <c r="J51" s="44"/>
      <c r="K51" s="44"/>
      <c r="L51" s="44"/>
    </row>
    <row r="52" spans="1:24" s="86" customFormat="1" ht="16.5" customHeight="1">
      <c r="A52" s="99" t="s">
        <v>142</v>
      </c>
      <c r="B52" s="55"/>
      <c r="C52" s="97"/>
      <c r="D52" s="97"/>
      <c r="E52" s="96"/>
      <c r="F52" s="95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s="92" customFormat="1" ht="14.25" customHeight="1">
      <c r="A53" s="94" t="s">
        <v>141</v>
      </c>
      <c r="B53" s="93">
        <f>B56+B59+B60+B62+B65</f>
        <v>255641.4</v>
      </c>
      <c r="C53" s="93">
        <f>C56+C59+C60+C62+C65</f>
        <v>0</v>
      </c>
      <c r="D53" s="103">
        <f>D56+D59+D60+D62+D65</f>
        <v>7268.4000000000005</v>
      </c>
      <c r="E53" s="93" t="e">
        <f>E56+E59+E60+E62+E65</f>
        <v>#DIV/0!</v>
      </c>
      <c r="F53" s="102">
        <f>D53/B53*100</f>
        <v>2.8432014532857357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24" hidden="1">
      <c r="A54" s="68" t="s">
        <v>103</v>
      </c>
      <c r="B54" s="91">
        <f>B57+B60+B66+B63</f>
        <v>13440.7</v>
      </c>
      <c r="C54" s="91">
        <f>C57+C60+C66+C63</f>
        <v>0</v>
      </c>
      <c r="D54" s="91">
        <f>D57+D60+D66+D63</f>
        <v>295.60000000000002</v>
      </c>
      <c r="E54" s="114" t="e">
        <f>D54*100/C54</f>
        <v>#DIV/0!</v>
      </c>
      <c r="F54" s="57">
        <f>D54/B54*100</f>
        <v>2.1992902155393694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idden="1">
      <c r="A55" s="68" t="s">
        <v>102</v>
      </c>
      <c r="B55" s="91">
        <f>B58+B61+B67+B64</f>
        <v>0</v>
      </c>
      <c r="C55" s="91">
        <f>C58+C61+C67+C64</f>
        <v>0</v>
      </c>
      <c r="D55" s="91">
        <f>D58+D61+D67+D64</f>
        <v>0</v>
      </c>
      <c r="E55" s="114" t="e">
        <f>D55*100/C55</f>
        <v>#DIV/0!</v>
      </c>
      <c r="F55" s="57" t="e">
        <f>D55/B55*100</f>
        <v>#DIV/0!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s="69" customFormat="1">
      <c r="A56" s="62" t="s">
        <v>140</v>
      </c>
      <c r="B56" s="100">
        <v>43439.9</v>
      </c>
      <c r="C56" s="89"/>
      <c r="D56" s="88">
        <v>825.8</v>
      </c>
      <c r="E56" s="88" t="e">
        <f>D56*100/C56</f>
        <v>#DIV/0!</v>
      </c>
      <c r="F56" s="57">
        <f>D56/B56*100</f>
        <v>1.901017267535146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idden="1">
      <c r="A57" s="68" t="s">
        <v>103</v>
      </c>
      <c r="B57" s="110"/>
      <c r="C57" s="111"/>
      <c r="D57" s="111"/>
      <c r="E57" s="85" t="e">
        <f>D57*100/C57</f>
        <v>#DIV/0!</v>
      </c>
      <c r="F57" s="57" t="e">
        <f>D57/B57*100</f>
        <v>#DIV/0!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idden="1">
      <c r="A58" s="68" t="s">
        <v>102</v>
      </c>
      <c r="B58" s="110"/>
      <c r="C58" s="111"/>
      <c r="D58" s="111"/>
      <c r="E58" s="85" t="e">
        <f>D58*100/C58</f>
        <v>#DIV/0!</v>
      </c>
      <c r="F58" s="57" t="e">
        <f>D58/B58*100</f>
        <v>#DIV/0!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69" customFormat="1">
      <c r="A59" s="62" t="s">
        <v>139</v>
      </c>
      <c r="B59" s="90" t="s">
        <v>138</v>
      </c>
      <c r="C59" s="89"/>
      <c r="D59" s="113">
        <v>5204.5</v>
      </c>
      <c r="E59" s="88" t="e">
        <f>D59*100/C59</f>
        <v>#DIV/0!</v>
      </c>
      <c r="F59" s="57">
        <f>D59/B59*100</f>
        <v>2.8484126714821598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>
      <c r="A60" s="62" t="s">
        <v>137</v>
      </c>
      <c r="B60" s="112">
        <v>5016.5</v>
      </c>
      <c r="C60" s="111"/>
      <c r="D60" s="104">
        <v>145.6</v>
      </c>
      <c r="E60" s="85" t="e">
        <f>D60*100/C60</f>
        <v>#DIV/0!</v>
      </c>
      <c r="F60" s="57">
        <f>D60/B60*100</f>
        <v>2.9024220073756601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5" hidden="1" customHeight="1">
      <c r="A61" s="68"/>
      <c r="B61" s="110"/>
      <c r="C61" s="111"/>
      <c r="D61" s="111"/>
      <c r="E61" s="85" t="e">
        <f>D61*100/C61</f>
        <v>#DIV/0!</v>
      </c>
      <c r="F61" s="57" t="e">
        <f>D61/B61*100</f>
        <v>#DIV/0!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4.25" customHeight="1">
      <c r="A62" s="62" t="s">
        <v>136</v>
      </c>
      <c r="B62" s="90" t="s">
        <v>135</v>
      </c>
      <c r="C62" s="89"/>
      <c r="D62" s="89">
        <v>41.5</v>
      </c>
      <c r="E62" s="85" t="e">
        <f>D62*100/C62</f>
        <v>#DIV/0!</v>
      </c>
      <c r="F62" s="57">
        <f>D62/B62*100</f>
        <v>0.96860777220212391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12.75" hidden="1" customHeight="1">
      <c r="A63" s="68" t="s">
        <v>103</v>
      </c>
      <c r="B63" s="110"/>
      <c r="C63" s="104"/>
      <c r="D63" s="104"/>
      <c r="E63" s="85"/>
      <c r="F63" s="57" t="e">
        <f>D63/B63*100</f>
        <v>#DIV/0!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12.75" hidden="1" customHeight="1">
      <c r="A64" s="68" t="s">
        <v>102</v>
      </c>
      <c r="B64" s="110"/>
      <c r="C64" s="104"/>
      <c r="D64" s="104"/>
      <c r="E64" s="85"/>
      <c r="F64" s="57" t="e">
        <f>D64/B64*100</f>
        <v>#DIV/0!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s="69" customFormat="1" ht="14.25" customHeight="1">
      <c r="A65" s="62" t="s">
        <v>134</v>
      </c>
      <c r="B65" s="90" t="s">
        <v>133</v>
      </c>
      <c r="C65" s="89"/>
      <c r="D65" s="88">
        <v>1051</v>
      </c>
      <c r="E65" s="88" t="e">
        <f>D65*100/C65</f>
        <v>#DIV/0!</v>
      </c>
      <c r="F65" s="57">
        <f>D65/B65*100</f>
        <v>5.206914147844655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4" ht="13.5" customHeight="1">
      <c r="A66" s="68" t="s">
        <v>125</v>
      </c>
      <c r="B66" s="90" t="s">
        <v>132</v>
      </c>
      <c r="C66" s="89"/>
      <c r="D66" s="88">
        <v>150</v>
      </c>
      <c r="E66" s="85" t="e">
        <f>D66*100/C66</f>
        <v>#DIV/0!</v>
      </c>
      <c r="F66" s="57">
        <f>D66/B66*100</f>
        <v>1.7805845065406802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idden="1">
      <c r="A67" s="68" t="s">
        <v>102</v>
      </c>
      <c r="B67" s="61"/>
      <c r="C67" s="60"/>
      <c r="D67" s="60"/>
      <c r="E67" s="85" t="e">
        <f>D67*100/C67</f>
        <v>#DIV/0!</v>
      </c>
      <c r="F67" s="57" t="e">
        <f>D67/B67*100</f>
        <v>#DIV/0!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s="86" customFormat="1">
      <c r="A68" s="99" t="s">
        <v>131</v>
      </c>
      <c r="B68" s="98"/>
      <c r="C68" s="97"/>
      <c r="D68" s="97"/>
      <c r="E68" s="96"/>
      <c r="F68" s="95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s="92" customFormat="1">
      <c r="A69" s="94" t="s">
        <v>130</v>
      </c>
      <c r="B69" s="109">
        <f>B72+B75</f>
        <v>62224.4</v>
      </c>
      <c r="C69" s="108">
        <f>C72+C75</f>
        <v>0</v>
      </c>
      <c r="D69" s="102">
        <f>D72+D75</f>
        <v>1790.8</v>
      </c>
      <c r="E69" s="102" t="e">
        <f>D69*100/C69</f>
        <v>#DIV/0!</v>
      </c>
      <c r="F69" s="102">
        <f>D69/B69*100</f>
        <v>2.8779706995969425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:24" hidden="1">
      <c r="A70" s="68" t="s">
        <v>103</v>
      </c>
      <c r="B70" s="60">
        <f>B73+B76</f>
        <v>1515.9</v>
      </c>
      <c r="C70" s="60">
        <f>C73+C76</f>
        <v>1453.5</v>
      </c>
      <c r="D70" s="59">
        <f>D73+D76</f>
        <v>23</v>
      </c>
      <c r="E70" s="85">
        <f>D70*100/C70</f>
        <v>1.5823873409012728</v>
      </c>
      <c r="F70" s="57">
        <f>D70/B70*100</f>
        <v>1.5172504782637377</v>
      </c>
      <c r="G70" s="44"/>
      <c r="H70" s="44"/>
      <c r="I70" s="44"/>
      <c r="J70" s="44"/>
      <c r="K70" s="44"/>
      <c r="L70" s="44"/>
      <c r="Q70" s="44"/>
      <c r="R70" s="44"/>
      <c r="S70" s="44"/>
      <c r="T70" s="44"/>
      <c r="U70" s="44"/>
      <c r="V70" s="44"/>
      <c r="W70" s="44"/>
      <c r="X70" s="44"/>
    </row>
    <row r="71" spans="1:24" hidden="1">
      <c r="A71" s="68" t="s">
        <v>102</v>
      </c>
      <c r="B71" s="107">
        <f>B74</f>
        <v>0</v>
      </c>
      <c r="C71" s="107">
        <f>C74</f>
        <v>0</v>
      </c>
      <c r="D71" s="106">
        <f>D74</f>
        <v>0</v>
      </c>
      <c r="E71" s="85" t="e">
        <f>D71*100/C71</f>
        <v>#DIV/0!</v>
      </c>
      <c r="F71" s="57" t="e">
        <f>D71/B71*100</f>
        <v>#DIV/0!</v>
      </c>
      <c r="G71" s="44"/>
      <c r="H71" s="44"/>
      <c r="I71" s="44"/>
      <c r="J71" s="44"/>
      <c r="K71" s="44"/>
      <c r="L71" s="44"/>
    </row>
    <row r="72" spans="1:24" s="69" customFormat="1">
      <c r="A72" s="62" t="s">
        <v>129</v>
      </c>
      <c r="B72" s="90" t="s">
        <v>128</v>
      </c>
      <c r="C72" s="89"/>
      <c r="D72" s="89">
        <v>1767.8</v>
      </c>
      <c r="E72" s="88" t="e">
        <f>D72*100/C72</f>
        <v>#DIV/0!</v>
      </c>
      <c r="F72" s="57">
        <f>D72/B72*100</f>
        <v>2.9357207029920169</v>
      </c>
      <c r="G72" s="49"/>
      <c r="H72" s="49"/>
      <c r="I72" s="49"/>
      <c r="J72" s="49"/>
      <c r="K72" s="49"/>
      <c r="L72" s="49"/>
    </row>
    <row r="73" spans="1:24" hidden="1">
      <c r="A73" s="68" t="s">
        <v>103</v>
      </c>
      <c r="B73" s="105"/>
      <c r="C73" s="71"/>
      <c r="D73" s="104"/>
      <c r="E73" s="85" t="e">
        <f>D73*100/C73</f>
        <v>#DIV/0!</v>
      </c>
      <c r="F73" s="57" t="e">
        <f>D73/B73*100</f>
        <v>#DIV/0!</v>
      </c>
      <c r="G73" s="44"/>
      <c r="H73" s="44"/>
      <c r="I73" s="44"/>
      <c r="J73" s="44"/>
      <c r="K73" s="44"/>
      <c r="L73" s="44"/>
    </row>
    <row r="74" spans="1:24" hidden="1">
      <c r="A74" s="68" t="s">
        <v>102</v>
      </c>
      <c r="B74" s="67"/>
      <c r="C74" s="71"/>
      <c r="D74" s="104"/>
      <c r="E74" s="85" t="e">
        <f>D74*100/C74</f>
        <v>#DIV/0!</v>
      </c>
      <c r="F74" s="57" t="e">
        <f>D74/B74*100</f>
        <v>#DIV/0!</v>
      </c>
      <c r="G74" s="44"/>
      <c r="H74" s="44"/>
      <c r="I74" s="44"/>
      <c r="J74" s="44"/>
      <c r="K74" s="44"/>
      <c r="L74" s="44"/>
    </row>
    <row r="75" spans="1:24" s="69" customFormat="1" ht="25.5">
      <c r="A75" s="62" t="s">
        <v>127</v>
      </c>
      <c r="B75" s="90" t="s">
        <v>126</v>
      </c>
      <c r="C75" s="89"/>
      <c r="D75" s="88">
        <v>23</v>
      </c>
      <c r="E75" s="88" t="e">
        <f>D75*100/C75</f>
        <v>#DIV/0!</v>
      </c>
      <c r="F75" s="57">
        <f>D75/B75*100</f>
        <v>1.145703611457036</v>
      </c>
      <c r="G75" s="49"/>
      <c r="H75" s="49"/>
      <c r="I75" s="49"/>
      <c r="J75" s="49"/>
      <c r="K75" s="49"/>
      <c r="L75" s="49"/>
    </row>
    <row r="76" spans="1:24">
      <c r="A76" s="68" t="s">
        <v>125</v>
      </c>
      <c r="B76" s="61" t="s">
        <v>124</v>
      </c>
      <c r="C76" s="61" t="s">
        <v>123</v>
      </c>
      <c r="D76" s="61" t="s">
        <v>122</v>
      </c>
      <c r="E76" s="85">
        <f>D76*100/C76</f>
        <v>1.5823873409012728</v>
      </c>
      <c r="F76" s="57">
        <f>D76/B76*100</f>
        <v>1.5172504782637377</v>
      </c>
      <c r="G76" s="44"/>
      <c r="H76" s="44"/>
      <c r="I76" s="44"/>
      <c r="J76" s="44"/>
      <c r="K76" s="44"/>
      <c r="L76" s="44"/>
    </row>
    <row r="77" spans="1:24" s="86" customFormat="1">
      <c r="A77" s="99" t="s">
        <v>121</v>
      </c>
      <c r="B77" s="98"/>
      <c r="C77" s="97"/>
      <c r="D77" s="97"/>
      <c r="E77" s="96"/>
      <c r="F77" s="95"/>
      <c r="G77" s="44"/>
      <c r="H77" s="44"/>
      <c r="I77" s="44"/>
      <c r="J77" s="44"/>
      <c r="K77" s="44"/>
      <c r="L77" s="44"/>
      <c r="M77" s="87"/>
      <c r="N77" s="87"/>
      <c r="O77" s="87"/>
      <c r="P77" s="87"/>
      <c r="Q77" s="87"/>
      <c r="R77" s="87"/>
      <c r="S77" s="87"/>
      <c r="T77" s="87"/>
      <c r="U77" s="87"/>
      <c r="V77" s="87"/>
    </row>
    <row r="78" spans="1:24" s="92" customFormat="1">
      <c r="A78" s="94" t="s">
        <v>120</v>
      </c>
      <c r="B78" s="103">
        <f>B79</f>
        <v>132.5</v>
      </c>
      <c r="C78" s="93">
        <f>C79</f>
        <v>0</v>
      </c>
      <c r="D78" s="103">
        <f>D79</f>
        <v>0</v>
      </c>
      <c r="E78" s="102" t="e">
        <f>D78*100/C78</f>
        <v>#DIV/0!</v>
      </c>
      <c r="F78" s="102">
        <f>D78/B78*100</f>
        <v>0</v>
      </c>
      <c r="G78" s="49"/>
      <c r="H78" s="49"/>
      <c r="I78" s="49"/>
      <c r="J78" s="49"/>
      <c r="K78" s="49"/>
      <c r="L78" s="49"/>
      <c r="M78" s="101"/>
      <c r="N78" s="101"/>
      <c r="O78" s="101"/>
      <c r="P78" s="101"/>
      <c r="Q78" s="101"/>
      <c r="R78" s="101"/>
      <c r="S78" s="101"/>
      <c r="T78" s="101"/>
      <c r="U78" s="101"/>
      <c r="V78" s="101"/>
    </row>
    <row r="79" spans="1:24" s="69" customFormat="1" ht="14.25" customHeight="1">
      <c r="A79" s="62" t="s">
        <v>119</v>
      </c>
      <c r="B79" s="100">
        <v>132.5</v>
      </c>
      <c r="C79" s="89"/>
      <c r="D79" s="88"/>
      <c r="E79" s="88" t="e">
        <f>D79*100/C79</f>
        <v>#DIV/0!</v>
      </c>
      <c r="F79" s="57">
        <f>D79/B79*100</f>
        <v>0</v>
      </c>
      <c r="G79" s="49"/>
      <c r="H79" s="49"/>
      <c r="I79" s="49"/>
      <c r="J79" s="49"/>
      <c r="K79" s="49"/>
      <c r="L79" s="49"/>
    </row>
    <row r="80" spans="1:24" s="86" customFormat="1">
      <c r="A80" s="99" t="s">
        <v>118</v>
      </c>
      <c r="B80" s="98"/>
      <c r="C80" s="97"/>
      <c r="D80" s="97"/>
      <c r="E80" s="96"/>
      <c r="F80" s="95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s="92" customFormat="1">
      <c r="A81" s="94" t="s">
        <v>117</v>
      </c>
      <c r="B81" s="93">
        <f>B84+B87+B88+B89</f>
        <v>15643.6</v>
      </c>
      <c r="C81" s="93">
        <f>C84+C87+C88+C89</f>
        <v>0</v>
      </c>
      <c r="D81" s="93">
        <f>D84+D87+D88+D89</f>
        <v>808.1</v>
      </c>
      <c r="E81" s="93" t="e">
        <f>E84+E87+E88+E89</f>
        <v>#DIV/0!</v>
      </c>
      <c r="F81" s="57">
        <f>D81/B81*100</f>
        <v>5.1656907617172516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</row>
    <row r="82" spans="1:23" hidden="1">
      <c r="A82" s="68" t="s">
        <v>103</v>
      </c>
      <c r="B82" s="59">
        <f>B85+B90</f>
        <v>0</v>
      </c>
      <c r="C82" s="91">
        <f>C85+C90</f>
        <v>0</v>
      </c>
      <c r="D82" s="59">
        <f>D85+D90</f>
        <v>0</v>
      </c>
      <c r="E82" s="85" t="e">
        <f>D82*100/C82</f>
        <v>#DIV/0!</v>
      </c>
      <c r="F82" s="57" t="e">
        <f>D82/B82*100</f>
        <v>#DIV/0!</v>
      </c>
      <c r="G82" s="44"/>
      <c r="H82" s="44"/>
      <c r="I82" s="44"/>
      <c r="J82" s="44"/>
      <c r="K82" s="44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hidden="1">
      <c r="A83" s="68" t="s">
        <v>102</v>
      </c>
      <c r="B83" s="59">
        <f>B86+B91</f>
        <v>0</v>
      </c>
      <c r="C83" s="91">
        <f>C86+C91</f>
        <v>0</v>
      </c>
      <c r="D83" s="59">
        <f>D86+D91</f>
        <v>0</v>
      </c>
      <c r="E83" s="85" t="e">
        <f>D83*100/C83</f>
        <v>#DIV/0!</v>
      </c>
      <c r="F83" s="57" t="e">
        <f>D83/B83*100</f>
        <v>#DIV/0!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s="69" customFormat="1">
      <c r="A84" s="62" t="s">
        <v>116</v>
      </c>
      <c r="B84" s="90" t="s">
        <v>115</v>
      </c>
      <c r="C84" s="89"/>
      <c r="D84" s="89"/>
      <c r="E84" s="88" t="e">
        <f>D84*100/C84</f>
        <v>#DIV/0!</v>
      </c>
      <c r="F84" s="57">
        <f>D84/B84*100</f>
        <v>0</v>
      </c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1:23" hidden="1">
      <c r="A85" s="68" t="s">
        <v>103</v>
      </c>
      <c r="B85" s="72"/>
      <c r="C85" s="71"/>
      <c r="D85" s="71"/>
      <c r="E85" s="85" t="e">
        <f>D85*100/C85</f>
        <v>#DIV/0!</v>
      </c>
      <c r="F85" s="57" t="e">
        <f>D85/B85*100</f>
        <v>#DIV/0!</v>
      </c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1:23" hidden="1">
      <c r="A86" s="68" t="s">
        <v>102</v>
      </c>
      <c r="B86" s="72"/>
      <c r="C86" s="71"/>
      <c r="D86" s="71"/>
      <c r="E86" s="85" t="e">
        <f>D86*100/C86</f>
        <v>#DIV/0!</v>
      </c>
      <c r="F86" s="57" t="e">
        <f>D86/B86*100</f>
        <v>#DIV/0!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s="69" customFormat="1">
      <c r="A87" s="62" t="s">
        <v>114</v>
      </c>
      <c r="B87" s="90" t="s">
        <v>113</v>
      </c>
      <c r="C87" s="89"/>
      <c r="D87" s="89">
        <v>796.1</v>
      </c>
      <c r="E87" s="88" t="e">
        <f>D87*100/C87</f>
        <v>#DIV/0!</v>
      </c>
      <c r="F87" s="57">
        <f>D87/B87*100</f>
        <v>6.512758002896013</v>
      </c>
      <c r="N87" s="49"/>
      <c r="O87" s="49"/>
      <c r="P87" s="49"/>
      <c r="Q87" s="49"/>
      <c r="R87" s="49"/>
      <c r="S87" s="49"/>
      <c r="T87" s="49"/>
      <c r="U87" s="49"/>
      <c r="V87" s="49"/>
      <c r="W87" s="49"/>
    </row>
    <row r="88" spans="1:23" s="69" customFormat="1" ht="14.25" customHeight="1">
      <c r="A88" s="62" t="s">
        <v>112</v>
      </c>
      <c r="B88" s="90" t="s">
        <v>111</v>
      </c>
      <c r="C88" s="89"/>
      <c r="D88" s="89"/>
      <c r="E88" s="88" t="e">
        <f>D88*100/C88</f>
        <v>#DIV/0!</v>
      </c>
      <c r="F88" s="57">
        <f>D88/B88*100</f>
        <v>0</v>
      </c>
      <c r="N88" s="49"/>
      <c r="O88" s="49"/>
      <c r="P88" s="49"/>
      <c r="Q88" s="49"/>
      <c r="R88" s="49"/>
      <c r="S88" s="49"/>
      <c r="T88" s="49"/>
      <c r="U88" s="49"/>
      <c r="V88" s="49"/>
      <c r="W88" s="49"/>
    </row>
    <row r="89" spans="1:23" s="69" customFormat="1" ht="14.25" customHeight="1">
      <c r="A89" s="62" t="s">
        <v>110</v>
      </c>
      <c r="B89" s="90" t="s">
        <v>109</v>
      </c>
      <c r="C89" s="89"/>
      <c r="D89" s="89">
        <v>12</v>
      </c>
      <c r="E89" s="88" t="e">
        <f>D89*100/C89</f>
        <v>#DIV/0!</v>
      </c>
      <c r="F89" s="57">
        <f>D89/B89*100</f>
        <v>0.98619329388560162</v>
      </c>
      <c r="N89" s="49"/>
      <c r="O89" s="49"/>
      <c r="P89" s="49"/>
      <c r="Q89" s="49"/>
      <c r="R89" s="49"/>
      <c r="S89" s="49"/>
      <c r="T89" s="49"/>
      <c r="U89" s="49"/>
      <c r="V89" s="49"/>
      <c r="W89" s="49"/>
    </row>
    <row r="90" spans="1:23" s="86" customFormat="1" ht="12.75" hidden="1" customHeight="1">
      <c r="A90" s="68" t="s">
        <v>103</v>
      </c>
      <c r="B90" s="61"/>
      <c r="C90" s="60"/>
      <c r="D90" s="59"/>
      <c r="E90" s="88" t="e">
        <f>D90*100/C90</f>
        <v>#DIV/0!</v>
      </c>
      <c r="F90" s="57" t="e">
        <f>D90/B90*100</f>
        <v>#DIV/0!</v>
      </c>
      <c r="G90" s="87"/>
      <c r="H90" s="87"/>
      <c r="I90" s="87"/>
      <c r="J90" s="87"/>
      <c r="K90" s="87"/>
      <c r="L90" s="87"/>
      <c r="M90" s="87"/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ht="14.25" hidden="1" customHeight="1">
      <c r="A91" s="68" t="s">
        <v>102</v>
      </c>
      <c r="B91" s="61"/>
      <c r="C91" s="60"/>
      <c r="D91" s="60"/>
      <c r="E91" s="85" t="e">
        <f>D91*100/C91</f>
        <v>#DIV/0!</v>
      </c>
      <c r="F91" s="57" t="e">
        <f>D91/B91*100</f>
        <v>#DIV/0!</v>
      </c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:23">
      <c r="A92" s="84" t="s">
        <v>108</v>
      </c>
      <c r="B92" s="83"/>
      <c r="C92" s="82"/>
      <c r="D92" s="82"/>
      <c r="E92" s="53" t="e">
        <f>D92*100/C92</f>
        <v>#DIV/0!</v>
      </c>
      <c r="F92" s="52"/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>
      <c r="A93" s="81" t="s">
        <v>107</v>
      </c>
      <c r="B93" s="80">
        <f>B95+B94</f>
        <v>4831.7</v>
      </c>
      <c r="C93" s="79">
        <f>C95+C94</f>
        <v>0</v>
      </c>
      <c r="D93" s="78">
        <f>D95+D94</f>
        <v>103.2</v>
      </c>
      <c r="E93" s="77"/>
      <c r="F93" s="76">
        <f>D93/B93*100</f>
        <v>2.1358941987292259</v>
      </c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idden="1">
      <c r="A94" s="75" t="s">
        <v>106</v>
      </c>
      <c r="B94" s="74"/>
      <c r="C94" s="74"/>
      <c r="D94" s="74"/>
      <c r="E94" s="58"/>
      <c r="F94" s="70"/>
      <c r="N94" s="44"/>
      <c r="O94" s="44"/>
      <c r="P94" s="44"/>
      <c r="Q94" s="44"/>
      <c r="R94" s="44"/>
      <c r="S94" s="44"/>
      <c r="T94" s="44"/>
      <c r="U94" s="44"/>
      <c r="V94" s="44"/>
      <c r="W94" s="44"/>
    </row>
    <row r="95" spans="1:23" s="69" customFormat="1" ht="14.25" customHeight="1">
      <c r="A95" s="73" t="s">
        <v>105</v>
      </c>
      <c r="B95" s="72" t="s">
        <v>104</v>
      </c>
      <c r="C95" s="71"/>
      <c r="D95" s="71">
        <v>103.2</v>
      </c>
      <c r="E95" s="70"/>
      <c r="F95" s="57">
        <f>D95/B95*100</f>
        <v>2.1358941987292259</v>
      </c>
      <c r="N95" s="49"/>
      <c r="O95" s="49"/>
      <c r="P95" s="49"/>
      <c r="Q95" s="49"/>
      <c r="R95" s="49"/>
      <c r="S95" s="49"/>
      <c r="T95" s="49"/>
      <c r="U95" s="49"/>
      <c r="V95" s="49"/>
      <c r="W95" s="49"/>
    </row>
    <row r="96" spans="1:23" ht="14.25" hidden="1" customHeight="1">
      <c r="A96" s="68" t="s">
        <v>103</v>
      </c>
      <c r="B96" s="67"/>
      <c r="C96" s="66"/>
      <c r="D96" s="66"/>
      <c r="E96" s="58"/>
      <c r="F96" s="65" t="e">
        <f>D96/B96*100</f>
        <v>#DIV/0!</v>
      </c>
      <c r="N96" s="44"/>
      <c r="O96" s="44"/>
      <c r="P96" s="44"/>
      <c r="Q96" s="44"/>
      <c r="R96" s="44"/>
      <c r="S96" s="44"/>
      <c r="T96" s="44"/>
      <c r="U96" s="44"/>
      <c r="V96" s="44"/>
      <c r="W96" s="44"/>
    </row>
    <row r="97" spans="1:23" ht="15" hidden="1" customHeight="1">
      <c r="A97" s="68" t="s">
        <v>102</v>
      </c>
      <c r="B97" s="67"/>
      <c r="C97" s="66"/>
      <c r="D97" s="66"/>
      <c r="E97" s="58"/>
      <c r="F97" s="65" t="e">
        <f>D97/B97*100</f>
        <v>#DIV/0!</v>
      </c>
      <c r="N97" s="44"/>
      <c r="O97" s="44"/>
      <c r="P97" s="44"/>
      <c r="Q97" s="44"/>
      <c r="R97" s="44"/>
      <c r="S97" s="44"/>
      <c r="T97" s="44"/>
      <c r="U97" s="44"/>
      <c r="V97" s="44"/>
      <c r="W97" s="44"/>
    </row>
    <row r="98" spans="1:23" ht="26.25" hidden="1" customHeight="1">
      <c r="A98" s="56" t="s">
        <v>101</v>
      </c>
      <c r="B98" s="63">
        <f>B99</f>
        <v>0</v>
      </c>
      <c r="C98" s="64">
        <f>C99</f>
        <v>0</v>
      </c>
      <c r="D98" s="63">
        <f>D99</f>
        <v>0</v>
      </c>
      <c r="E98" s="52"/>
      <c r="F98" s="52" t="e">
        <f>D98/B98*100</f>
        <v>#DIV/0!</v>
      </c>
      <c r="N98" s="44"/>
      <c r="O98" s="44"/>
      <c r="P98" s="44"/>
      <c r="Q98" s="44"/>
      <c r="R98" s="44"/>
      <c r="S98" s="44"/>
      <c r="T98" s="44"/>
      <c r="U98" s="44"/>
      <c r="V98" s="44"/>
      <c r="W98" s="44"/>
    </row>
    <row r="99" spans="1:23" ht="26.25" hidden="1" customHeight="1">
      <c r="A99" s="62" t="s">
        <v>100</v>
      </c>
      <c r="B99" s="61"/>
      <c r="C99" s="60"/>
      <c r="D99" s="59"/>
      <c r="E99" s="58"/>
      <c r="F99" s="57" t="e">
        <f>D99/B99*100</f>
        <v>#DIV/0!</v>
      </c>
      <c r="N99" s="44"/>
      <c r="O99" s="44"/>
      <c r="P99" s="44"/>
      <c r="Q99" s="44"/>
      <c r="R99" s="44"/>
      <c r="S99" s="44"/>
      <c r="T99" s="44"/>
      <c r="U99" s="44"/>
      <c r="V99" s="44"/>
      <c r="W99" s="44"/>
    </row>
    <row r="100" spans="1:23" ht="38.25">
      <c r="A100" s="56" t="s">
        <v>99</v>
      </c>
      <c r="B100" s="55" t="s">
        <v>98</v>
      </c>
      <c r="C100" s="54"/>
      <c r="D100" s="52">
        <v>2233.4</v>
      </c>
      <c r="E100" s="53"/>
      <c r="F100" s="52">
        <f>D100/B100*100</f>
        <v>2.8695912496354232</v>
      </c>
      <c r="N100" s="44"/>
      <c r="O100" s="44"/>
      <c r="P100" s="44"/>
      <c r="Q100" s="44"/>
      <c r="R100" s="44"/>
      <c r="S100" s="44"/>
      <c r="T100" s="44"/>
      <c r="U100" s="44"/>
      <c r="V100" s="44"/>
      <c r="W100" s="44"/>
    </row>
    <row r="101" spans="1:23" s="48" customFormat="1" ht="14.25" customHeight="1">
      <c r="A101" s="51" t="s">
        <v>97</v>
      </c>
      <c r="B101" s="50">
        <f>B8+B27+B31+B36+B44+B53+B69+B78+B81+B93+B98+B100+B50</f>
        <v>556973.19999999995</v>
      </c>
      <c r="C101" s="50">
        <f>C8+C27+C31+C36+C44+C53+C69+C78+C81+C93+C98+C100+C50</f>
        <v>0</v>
      </c>
      <c r="D101" s="50">
        <f>D8+D27+D31+D36+D44+D53+D69+D78+D81+D93+D98+D100+D50</f>
        <v>14761.2</v>
      </c>
      <c r="E101" s="50" t="e">
        <f>E8+E36+E44+E53+E69+E78+E81</f>
        <v>#DIV/0!</v>
      </c>
      <c r="F101" s="50">
        <f>D101/B101*100</f>
        <v>2.6502531899200896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</row>
    <row r="102" spans="1:23" ht="12" customHeight="1">
      <c r="N102" s="44"/>
      <c r="O102" s="44"/>
      <c r="P102" s="44"/>
      <c r="Q102" s="44"/>
      <c r="R102" s="44"/>
      <c r="S102" s="44"/>
      <c r="T102" s="44"/>
      <c r="U102" s="44"/>
      <c r="V102" s="44"/>
      <c r="W102" s="44"/>
    </row>
    <row r="103" spans="1:23" ht="12.75" hidden="1" customHeight="1">
      <c r="A103" s="47" t="s">
        <v>96</v>
      </c>
      <c r="B103" s="46">
        <f>B9+B38+B49+B54+B70+B82+B96+B33</f>
        <v>72024.5</v>
      </c>
      <c r="C103" s="46">
        <f>C9+C38+C49+C54+C70+C82+C96</f>
        <v>1453.5</v>
      </c>
      <c r="D103" s="46">
        <f>D9+D38+D49+D54+D70+D82+D96+D33</f>
        <v>2118.7999999999997</v>
      </c>
      <c r="E103" s="45"/>
      <c r="F103" s="45">
        <f>D103/B103*100</f>
        <v>2.9417767565203503</v>
      </c>
      <c r="N103" s="44"/>
      <c r="O103" s="44"/>
      <c r="P103" s="44"/>
      <c r="Q103" s="44"/>
      <c r="R103" s="44"/>
      <c r="S103" s="44"/>
      <c r="T103" s="44"/>
      <c r="U103" s="44"/>
      <c r="V103" s="44"/>
      <c r="W103" s="44"/>
    </row>
    <row r="104" spans="1:23" ht="15" hidden="1" customHeight="1">
      <c r="A104" s="47" t="s">
        <v>95</v>
      </c>
      <c r="B104" s="46">
        <f>B10+B55+B71+B83+B97</f>
        <v>0</v>
      </c>
      <c r="C104" s="46">
        <f>C10+C55+C71+C83+C97</f>
        <v>0</v>
      </c>
      <c r="D104" s="46">
        <f>D10+D55+D71+D83+D97</f>
        <v>0</v>
      </c>
      <c r="E104" s="45"/>
      <c r="F104" s="45" t="e">
        <f>D104/B104*100</f>
        <v>#DIV/0!</v>
      </c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МЕЖЕНИНА</dc:creator>
  <cp:lastModifiedBy>МЕЖЕНИНА</cp:lastModifiedBy>
  <dcterms:created xsi:type="dcterms:W3CDTF">2020-02-21T04:10:24Z</dcterms:created>
  <dcterms:modified xsi:type="dcterms:W3CDTF">2020-02-21T04:11:41Z</dcterms:modified>
</cp:coreProperties>
</file>