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 activeTab="1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E33"/>
  <c r="F33"/>
  <c r="B35"/>
  <c r="C35"/>
  <c r="D35"/>
  <c r="E35" s="1"/>
  <c r="F35"/>
  <c r="E36"/>
  <c r="F36"/>
  <c r="E37"/>
  <c r="F37"/>
  <c r="F38"/>
  <c r="E39"/>
  <c r="F39"/>
  <c r="B40"/>
  <c r="C40"/>
  <c r="D40"/>
  <c r="B43"/>
  <c r="C43"/>
  <c r="D43"/>
  <c r="E43"/>
  <c r="F43"/>
  <c r="B44"/>
  <c r="C44"/>
  <c r="D44"/>
  <c r="E44" s="1"/>
  <c r="F44"/>
  <c r="B45"/>
  <c r="C45"/>
  <c r="D45"/>
  <c r="E45"/>
  <c r="F45"/>
  <c r="E46"/>
  <c r="F46"/>
  <c r="E47"/>
  <c r="F47"/>
  <c r="E48"/>
  <c r="F48"/>
  <c r="E49"/>
  <c r="F49"/>
  <c r="E50"/>
  <c r="F50"/>
  <c r="E51"/>
  <c r="F51"/>
  <c r="E52"/>
  <c r="F52"/>
  <c r="F53"/>
  <c r="F54"/>
  <c r="E55"/>
  <c r="F55"/>
  <c r="E56"/>
  <c r="F56"/>
  <c r="B58"/>
  <c r="C58"/>
  <c r="D58"/>
  <c r="E58" s="1"/>
  <c r="F58"/>
  <c r="B59"/>
  <c r="C59"/>
  <c r="D59"/>
  <c r="E59"/>
  <c r="F59"/>
  <c r="B60"/>
  <c r="C60"/>
  <c r="D60"/>
  <c r="E60" s="1"/>
  <c r="F60"/>
  <c r="E61"/>
  <c r="F61"/>
  <c r="E62"/>
  <c r="F62"/>
  <c r="E63"/>
  <c r="F63"/>
  <c r="E64"/>
  <c r="F64"/>
  <c r="B66"/>
  <c r="C66"/>
  <c r="D66"/>
  <c r="E66"/>
  <c r="F66"/>
  <c r="E67"/>
  <c r="F67"/>
  <c r="B69"/>
  <c r="C69"/>
  <c r="D69"/>
  <c r="E69" s="1"/>
  <c r="F69"/>
  <c r="B70"/>
  <c r="C70"/>
  <c r="D70"/>
  <c r="E70"/>
  <c r="F70"/>
  <c r="B71"/>
  <c r="C71"/>
  <c r="D71"/>
  <c r="E71" s="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B82"/>
  <c r="B90" s="1"/>
  <c r="C82"/>
  <c r="D82"/>
  <c r="F82" s="1"/>
  <c r="F84"/>
  <c r="F85"/>
  <c r="F86"/>
  <c r="B87"/>
  <c r="C87"/>
  <c r="D87"/>
  <c r="F87"/>
  <c r="F88"/>
  <c r="F89"/>
  <c r="C90"/>
  <c r="B92"/>
  <c r="C92"/>
  <c r="D92"/>
  <c r="F92" s="1"/>
  <c r="B93"/>
  <c r="C93"/>
  <c r="D93"/>
  <c r="F93" s="1"/>
  <c r="E44" i="1"/>
  <c r="E43"/>
  <c r="E42"/>
  <c r="E41"/>
  <c r="D40"/>
  <c r="C40"/>
  <c r="C39" s="1"/>
  <c r="D39"/>
  <c r="D35"/>
  <c r="C35"/>
  <c r="E34"/>
  <c r="E33"/>
  <c r="E31"/>
  <c r="D30"/>
  <c r="E30" s="1"/>
  <c r="C30"/>
  <c r="E29"/>
  <c r="D28"/>
  <c r="E28" s="1"/>
  <c r="C28"/>
  <c r="E27"/>
  <c r="E26"/>
  <c r="E25"/>
  <c r="E24"/>
  <c r="D23"/>
  <c r="E23" s="1"/>
  <c r="C23"/>
  <c r="D19"/>
  <c r="C19"/>
  <c r="D15"/>
  <c r="C15"/>
  <c r="E13"/>
  <c r="E12"/>
  <c r="D11"/>
  <c r="E11" s="1"/>
  <c r="C11"/>
  <c r="E10"/>
  <c r="D8"/>
  <c r="E8" s="1"/>
  <c r="C8"/>
  <c r="C7"/>
  <c r="C49" s="1"/>
  <c r="E90" i="2" l="1"/>
  <c r="D90"/>
  <c r="F90" s="1"/>
  <c r="E39" i="1"/>
  <c r="E40"/>
  <c r="C50"/>
  <c r="D7"/>
  <c r="D50" l="1"/>
  <c r="E50" s="1"/>
  <c r="D49"/>
  <c r="E49" s="1"/>
  <c r="E7"/>
</calcChain>
</file>

<file path=xl/sharedStrings.xml><?xml version="1.0" encoding="utf-8"?>
<sst xmlns="http://schemas.openxmlformats.org/spreadsheetml/2006/main" count="221" uniqueCount="196">
  <si>
    <t xml:space="preserve">Исполнение доходов Районного Бюджета на 01.10.2016г.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</si>
  <si>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</si>
  <si>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</si>
  <si>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</si>
  <si>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</si>
  <si>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</si>
  <si>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</si>
  <si>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</si>
  <si>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</si>
  <si>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</si>
  <si>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</si>
  <si>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</si>
  <si>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</si>
  <si>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</si>
  <si>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</si>
  <si>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</si>
  <si>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</si>
  <si>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</si>
  <si>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</si>
  <si>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</si>
  <si>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</si>
  <si>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</si>
  <si>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</si>
  <si>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</si>
  <si>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</si>
  <si>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</si>
  <si>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</si>
  <si>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</si>
  <si>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</si>
  <si>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</si>
  <si>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</si>
  <si>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</si>
  <si>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</si>
  <si>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</si>
  <si>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</si>
  <si>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</si>
  <si>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</si>
  <si>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</si>
  <si>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</si>
  <si>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</si>
  <si>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</si>
  <si>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</si>
  <si>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</si>
  <si>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</si>
  <si>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</si>
  <si>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</si>
  <si>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</si>
  <si>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</si>
  <si>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</si>
  <si>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</si>
  <si>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</si>
  <si>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</si>
  <si>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</si>
  <si>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</si>
  <si>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</si>
  <si>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</si>
  <si>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</si>
  <si>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</si>
  <si>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</si>
  <si>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</si>
  <si>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</si>
  <si>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</si>
  <si>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</si>
  <si>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</si>
  <si>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</si>
  <si>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</si>
  <si>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</si>
  <si>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</si>
  <si>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</si>
  <si>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</si>
  <si>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</si>
  <si>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</si>
  <si>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</si>
  <si>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</si>
  <si>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</si>
  <si>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</si>
  <si>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</si>
  <si>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</si>
  <si>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</si>
  <si>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</si>
  <si>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</si>
  <si>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</si>
  <si>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</si>
  <si>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</si>
  <si>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</si>
  <si>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</si>
  <si>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</si>
  <si>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</si>
  <si>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</si>
  <si>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</si>
  <si>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 xml:space="preserve"> Исп. О.В. Кравцова</t>
  </si>
  <si>
    <t>всего коммун</t>
  </si>
  <si>
    <t>всего зпл</t>
  </si>
  <si>
    <t>ВСЕГО:</t>
  </si>
  <si>
    <t>66285,1</t>
  </si>
  <si>
    <t>1400   Межбюджетные трансферты общего характера бюджетам субъектов Российской Федерации и муниципальных образований</t>
  </si>
  <si>
    <t>230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</si>
  <si>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</si>
  <si>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</si>
  <si>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</si>
  <si>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</si>
  <si>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4270,7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</si>
  <si>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</si>
  <si>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</si>
  <si>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</si>
  <si>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</si>
  <si>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4755</t>
  </si>
  <si>
    <t>1006  Другие вопросы в области социальной политики</t>
  </si>
  <si>
    <t>1218,5</t>
  </si>
  <si>
    <t>1004  Охрана семьи и детства</t>
  </si>
  <si>
    <t>9101</t>
  </si>
  <si>
    <t>1003  Социальное обеспечение населения</t>
  </si>
  <si>
    <t>29553</t>
  </si>
  <si>
    <t>1002  Социальное обслуживание населения</t>
  </si>
  <si>
    <t>650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</si>
  <si>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</si>
  <si>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</si>
  <si>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</si>
  <si>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</si>
  <si>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</si>
  <si>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</si>
  <si>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2452,1</t>
  </si>
  <si>
    <t>0804  Другие вопросы в области культуры, кинематографии</t>
  </si>
  <si>
    <t>20782,9</t>
  </si>
  <si>
    <t>0801  Культура</t>
  </si>
  <si>
    <t>0800  Культура, кинематография</t>
  </si>
  <si>
    <t>Культура, кинематография</t>
  </si>
  <si>
    <t>9528,2</t>
  </si>
  <si>
    <t>0709   Другие вопросы в области образования</t>
  </si>
  <si>
    <t>3107,4</t>
  </si>
  <si>
    <t>0707  Молодежная политика и оздоровление детей</t>
  </si>
  <si>
    <t>168573,1</t>
  </si>
  <si>
    <t>0702  Общее образование</t>
  </si>
  <si>
    <t>0701  Дошкольное образование</t>
  </si>
  <si>
    <t>0700  Образование</t>
  </si>
  <si>
    <t>Образование</t>
  </si>
  <si>
    <t>1131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</si>
  <si>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</si>
  <si>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</si>
  <si>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8308,7</t>
  </si>
  <si>
    <t>0505  Другие вопросы в области жилищно-коммунального хозяйства</t>
  </si>
  <si>
    <t>687,2</t>
  </si>
  <si>
    <t>0503  Благоустройство</t>
  </si>
  <si>
    <t>3279,2</t>
  </si>
  <si>
    <t>0502  Коммунальное хозяйство</t>
  </si>
  <si>
    <t>32390,5</t>
  </si>
  <si>
    <t>0501  Жилищное хозяйство</t>
  </si>
  <si>
    <t>0500  Жилищно-коммунальное хозяйство</t>
  </si>
  <si>
    <t>Жилищно-коммунальное хозяйство</t>
  </si>
  <si>
    <t>4799,2</t>
  </si>
  <si>
    <t>0412  Другие вопросы</t>
  </si>
  <si>
    <t>10102,3</t>
  </si>
  <si>
    <t>0409   Дорожное хозяйство</t>
  </si>
  <si>
    <t>8445,4</t>
  </si>
  <si>
    <t>0408  Транспорт</t>
  </si>
  <si>
    <t>2711,2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</si>
  <si>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</si>
  <si>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</si>
  <si>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</si>
  <si>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</si>
  <si>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</si>
  <si>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1154,6</t>
  </si>
  <si>
    <t>2063,6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</si>
  <si>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</si>
  <si>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</si>
  <si>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</si>
  <si>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</si>
  <si>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722,7</t>
  </si>
  <si>
    <t>0203  Мобилизационная и вневойсковая подготовка</t>
  </si>
  <si>
    <t>0200  Национальная оборона</t>
  </si>
  <si>
    <t>Национальная оборона</t>
  </si>
  <si>
    <t>20048,2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</si>
  <si>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</si>
  <si>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</si>
  <si>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</si>
  <si>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</si>
  <si>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6204,2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</si>
  <si>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</si>
  <si>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1,5</t>
  </si>
  <si>
    <t>0105  Судебная система</t>
  </si>
  <si>
    <t>17831,0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</si>
  <si>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</si>
  <si>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3539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</si>
  <si>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</si>
  <si>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</si>
  <si>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</si>
  <si>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</si>
  <si>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</si>
  <si>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</si>
  <si>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01.10.16г.</t>
  </si>
  <si>
    <t>Назначено на 9мес.</t>
  </si>
  <si>
    <t>Назначено на  год</t>
  </si>
  <si>
    <t>на 01.10.2016г.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</si>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</sst>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165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/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165" fontId="0" fillId="9" borderId="13" xfId="0" applyNumberForma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2" fontId="10" fillId="11" borderId="13" xfId="0" applyNumberFormat="1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0" fontId="0" fillId="0" borderId="13" xfId="0" applyFont="1" applyBorder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>
      <selection activeCell="A2" sqref="A2:E2"/>
    </sheetView>
  </sheetViews>
  <sheetFormatPr defaultRowHeight="12.75"/>
  <cols>
    <col min="1" max="1" width="23" customWidth="1"/>
    <col min="2" max="2" width="38.42578125" customWidth="1"/>
    <col min="3" max="3" width="10.5703125" customWidth="1"/>
    <col min="4" max="4" width="10.140625" customWidth="1"/>
    <col min="5" max="5" width="6.5703125" customWidth="1"/>
  </cols>
  <sheetData>
    <row r="2" spans="1:5" ht="15.75">
      <c r="A2" s="1" t="s">
        <v>0</v>
      </c>
      <c r="B2" s="1"/>
      <c r="C2" s="1"/>
      <c r="D2" s="1"/>
      <c r="E2" s="1"/>
    </row>
    <row r="3" spans="1:5" ht="16.5" thickBot="1">
      <c r="A3" s="2"/>
      <c r="B3" s="2"/>
      <c r="C3" s="2"/>
      <c r="D3" s="2"/>
      <c r="E3" s="2"/>
    </row>
    <row r="4" spans="1:5" ht="15.7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5" ht="0.75" customHeight="1" thickBot="1">
      <c r="A5" s="7"/>
      <c r="B5" s="8"/>
      <c r="C5" s="9"/>
      <c r="D5" s="9"/>
      <c r="E5" s="10"/>
    </row>
    <row r="6" spans="1:5" ht="15" thickBot="1">
      <c r="A6" s="11"/>
      <c r="B6" s="12" t="s">
        <v>6</v>
      </c>
      <c r="C6" s="13"/>
      <c r="D6" s="13"/>
      <c r="E6" s="14"/>
    </row>
    <row r="7" spans="1:5" ht="15">
      <c r="A7" s="15" t="s">
        <v>7</v>
      </c>
      <c r="B7" s="16" t="s">
        <v>8</v>
      </c>
      <c r="C7" s="17">
        <f>C8+C11+C15+C18+C19+C23+C28+C33+C34+C35+C30</f>
        <v>18492.208999999995</v>
      </c>
      <c r="D7" s="17">
        <f>D8+D11+D15+D18+D19+D23+D28+D33+D34+D35+D30</f>
        <v>13566.210000000001</v>
      </c>
      <c r="E7" s="18">
        <f>SUM(D7/C7*100)</f>
        <v>73.361760079609766</v>
      </c>
    </row>
    <row r="8" spans="1:5" ht="15">
      <c r="A8" s="19" t="s">
        <v>9</v>
      </c>
      <c r="B8" s="20" t="s">
        <v>10</v>
      </c>
      <c r="C8" s="21">
        <f>SUM(C9:C10)</f>
        <v>10213.689</v>
      </c>
      <c r="D8" s="21">
        <f>SUM(D9:D10)</f>
        <v>7882.3600000000006</v>
      </c>
      <c r="E8" s="22">
        <f>SUM(D8/C8*100)</f>
        <v>77.174466541912537</v>
      </c>
    </row>
    <row r="9" spans="1:5" ht="15">
      <c r="A9" s="23" t="s">
        <v>11</v>
      </c>
      <c r="B9" s="24" t="s">
        <v>12</v>
      </c>
      <c r="C9" s="25">
        <v>0.42899999999999999</v>
      </c>
      <c r="D9" s="25">
        <v>-5.4</v>
      </c>
      <c r="E9" s="26">
        <v>0</v>
      </c>
    </row>
    <row r="10" spans="1:5" ht="15">
      <c r="A10" s="27" t="s">
        <v>13</v>
      </c>
      <c r="B10" s="24" t="s">
        <v>14</v>
      </c>
      <c r="C10" s="25">
        <v>10213.26</v>
      </c>
      <c r="D10" s="25">
        <v>7887.76</v>
      </c>
      <c r="E10" s="26">
        <f>SUM(D10*100/C10)</f>
        <v>77.23058063732833</v>
      </c>
    </row>
    <row r="11" spans="1:5" ht="15">
      <c r="A11" s="19" t="s">
        <v>15</v>
      </c>
      <c r="B11" s="20" t="s">
        <v>16</v>
      </c>
      <c r="C11" s="21">
        <f>SUM(C12:C14)</f>
        <v>1878.29</v>
      </c>
      <c r="D11" s="21">
        <f>SUM(D12:D14)</f>
        <v>1312.99</v>
      </c>
      <c r="E11" s="22">
        <f>SUM(D11/C11*100)</f>
        <v>69.903476034052247</v>
      </c>
    </row>
    <row r="12" spans="1:5" ht="15">
      <c r="A12" s="27" t="s">
        <v>17</v>
      </c>
      <c r="B12" s="24" t="s">
        <v>18</v>
      </c>
      <c r="C12" s="25">
        <v>1689.4</v>
      </c>
      <c r="D12" s="25">
        <v>1077.82</v>
      </c>
      <c r="E12" s="26">
        <f>SUM(D12*100/C12)</f>
        <v>63.798981887060492</v>
      </c>
    </row>
    <row r="13" spans="1:5" ht="15">
      <c r="A13" s="27" t="s">
        <v>19</v>
      </c>
      <c r="B13" s="24" t="s">
        <v>20</v>
      </c>
      <c r="C13" s="25">
        <v>188.89</v>
      </c>
      <c r="D13" s="25">
        <v>235.17</v>
      </c>
      <c r="E13" s="26">
        <f>SUM(D13*100/C13)</f>
        <v>124.50103234686856</v>
      </c>
    </row>
    <row r="14" spans="1:5" ht="15" customHeight="1">
      <c r="A14" s="27" t="s">
        <v>21</v>
      </c>
      <c r="B14" s="24" t="s">
        <v>22</v>
      </c>
      <c r="C14" s="25">
        <v>0</v>
      </c>
      <c r="D14" s="25">
        <v>0</v>
      </c>
      <c r="E14" s="26">
        <v>0</v>
      </c>
    </row>
    <row r="15" spans="1:5" ht="15">
      <c r="A15" s="19" t="s">
        <v>23</v>
      </c>
      <c r="B15" s="20" t="s">
        <v>24</v>
      </c>
      <c r="C15" s="21">
        <f>SUM(C16:C17)</f>
        <v>0</v>
      </c>
      <c r="D15" s="21">
        <f>SUM(D16:D17)</f>
        <v>0</v>
      </c>
      <c r="E15" s="22">
        <v>0</v>
      </c>
    </row>
    <row r="16" spans="1:5" ht="15">
      <c r="A16" s="27" t="s">
        <v>25</v>
      </c>
      <c r="B16" s="24" t="s">
        <v>26</v>
      </c>
      <c r="C16" s="25">
        <v>0</v>
      </c>
      <c r="D16" s="25">
        <v>0</v>
      </c>
      <c r="E16" s="26">
        <v>0</v>
      </c>
    </row>
    <row r="17" spans="1:5" ht="15">
      <c r="A17" s="27" t="s">
        <v>27</v>
      </c>
      <c r="B17" s="24" t="s">
        <v>28</v>
      </c>
      <c r="C17" s="25">
        <v>0</v>
      </c>
      <c r="D17" s="25">
        <v>0</v>
      </c>
      <c r="E17" s="26">
        <v>0</v>
      </c>
    </row>
    <row r="18" spans="1:5" ht="15">
      <c r="A18" s="19" t="s">
        <v>29</v>
      </c>
      <c r="B18" s="20" t="s">
        <v>30</v>
      </c>
      <c r="C18" s="21">
        <v>0</v>
      </c>
      <c r="D18" s="21">
        <v>3.59</v>
      </c>
      <c r="E18" s="22">
        <v>0</v>
      </c>
    </row>
    <row r="19" spans="1:5" ht="15" customHeight="1">
      <c r="A19" s="19" t="s">
        <v>31</v>
      </c>
      <c r="B19" s="20" t="s">
        <v>32</v>
      </c>
      <c r="C19" s="21">
        <f>SUM(C20:C22)</f>
        <v>0</v>
      </c>
      <c r="D19" s="21">
        <f>SUM(D20:D22)</f>
        <v>0</v>
      </c>
      <c r="E19" s="22">
        <v>0</v>
      </c>
    </row>
    <row r="20" spans="1:5" ht="15">
      <c r="A20" s="27" t="s">
        <v>33</v>
      </c>
      <c r="B20" s="24" t="s">
        <v>12</v>
      </c>
      <c r="C20" s="25">
        <v>0</v>
      </c>
      <c r="D20" s="25">
        <v>0</v>
      </c>
      <c r="E20" s="26">
        <v>0</v>
      </c>
    </row>
    <row r="21" spans="1:5" ht="15">
      <c r="A21" s="27" t="s">
        <v>34</v>
      </c>
      <c r="B21" s="24" t="s">
        <v>24</v>
      </c>
      <c r="C21" s="25">
        <v>0</v>
      </c>
      <c r="D21" s="25">
        <v>0</v>
      </c>
      <c r="E21" s="26">
        <v>0</v>
      </c>
    </row>
    <row r="22" spans="1:5" ht="15">
      <c r="A22" s="27" t="s">
        <v>35</v>
      </c>
      <c r="B22" s="24" t="s">
        <v>36</v>
      </c>
      <c r="C22" s="25">
        <v>0</v>
      </c>
      <c r="D22" s="25">
        <v>0</v>
      </c>
      <c r="E22" s="26">
        <v>0</v>
      </c>
    </row>
    <row r="23" spans="1:5" ht="14.25" customHeight="1">
      <c r="A23" s="19" t="s">
        <v>37</v>
      </c>
      <c r="B23" s="20" t="s">
        <v>38</v>
      </c>
      <c r="C23" s="21">
        <f>SUM(C24:C27)</f>
        <v>4824.8500000000004</v>
      </c>
      <c r="D23" s="21">
        <f>SUM(D24:D27)</f>
        <v>2827.68</v>
      </c>
      <c r="E23" s="22">
        <f>SUM(D23/C23*100)</f>
        <v>58.606588805869606</v>
      </c>
    </row>
    <row r="24" spans="1:5" ht="15.75" customHeight="1">
      <c r="A24" s="27" t="s">
        <v>39</v>
      </c>
      <c r="B24" s="24" t="s">
        <v>40</v>
      </c>
      <c r="C24" s="25">
        <v>0.25</v>
      </c>
      <c r="D24" s="25">
        <v>2.0299999999999998</v>
      </c>
      <c r="E24" s="26">
        <f>SUM(D24*100/C24)</f>
        <v>811.99999999999989</v>
      </c>
    </row>
    <row r="25" spans="1:5" ht="15" customHeight="1">
      <c r="A25" s="23" t="s">
        <v>41</v>
      </c>
      <c r="B25" s="24" t="s">
        <v>42</v>
      </c>
      <c r="C25" s="25">
        <v>4735</v>
      </c>
      <c r="D25" s="25">
        <v>2700.91</v>
      </c>
      <c r="E25" s="26">
        <f>SUM(D25*100/C25)</f>
        <v>57.04139387539599</v>
      </c>
    </row>
    <row r="26" spans="1:5" ht="15.75" customHeight="1">
      <c r="A26" s="27" t="s">
        <v>43</v>
      </c>
      <c r="B26" s="24" t="s">
        <v>44</v>
      </c>
      <c r="C26" s="25">
        <v>34.1</v>
      </c>
      <c r="D26" s="25">
        <v>35.520000000000003</v>
      </c>
      <c r="E26" s="26">
        <f>SUM(D26*100/C26)</f>
        <v>104.1642228739003</v>
      </c>
    </row>
    <row r="27" spans="1:5" ht="15.75" customHeight="1">
      <c r="A27" s="27" t="s">
        <v>45</v>
      </c>
      <c r="B27" s="24" t="s">
        <v>46</v>
      </c>
      <c r="C27" s="25">
        <v>55.5</v>
      </c>
      <c r="D27" s="25">
        <v>89.22</v>
      </c>
      <c r="E27" s="26">
        <f>SUM(D27*100/C27)</f>
        <v>160.75675675675674</v>
      </c>
    </row>
    <row r="28" spans="1:5" ht="15" customHeight="1">
      <c r="A28" s="19" t="s">
        <v>47</v>
      </c>
      <c r="B28" s="20" t="s">
        <v>48</v>
      </c>
      <c r="C28" s="21">
        <f>SUM(C29)</f>
        <v>50.88</v>
      </c>
      <c r="D28" s="21">
        <f>SUM(D29)</f>
        <v>188.93</v>
      </c>
      <c r="E28" s="22">
        <f>SUM(D28/C28*100)</f>
        <v>371.3246855345912</v>
      </c>
    </row>
    <row r="29" spans="1:5" ht="14.25" customHeight="1">
      <c r="A29" s="27" t="s">
        <v>49</v>
      </c>
      <c r="B29" s="24" t="s">
        <v>50</v>
      </c>
      <c r="C29" s="25">
        <v>50.88</v>
      </c>
      <c r="D29" s="25">
        <v>188.93</v>
      </c>
      <c r="E29" s="26">
        <f>SUM(D29*100/C29)</f>
        <v>371.3246855345912</v>
      </c>
    </row>
    <row r="30" spans="1:5" ht="14.25" customHeight="1">
      <c r="A30" s="19" t="s">
        <v>51</v>
      </c>
      <c r="B30" s="20" t="s">
        <v>52</v>
      </c>
      <c r="C30" s="21">
        <f>SUM(C31:C32)</f>
        <v>876.17</v>
      </c>
      <c r="D30" s="21">
        <f>SUM(D31:D32)</f>
        <v>459.73</v>
      </c>
      <c r="E30" s="22">
        <f>SUM(D30/C30*100)</f>
        <v>52.470410993300391</v>
      </c>
    </row>
    <row r="31" spans="1:5" ht="15.75" customHeight="1">
      <c r="A31" s="27" t="s">
        <v>53</v>
      </c>
      <c r="B31" s="24" t="s">
        <v>54</v>
      </c>
      <c r="C31" s="25">
        <v>876.17</v>
      </c>
      <c r="D31" s="25">
        <v>459.73</v>
      </c>
      <c r="E31" s="26">
        <f>SUM(D31*100/C31)</f>
        <v>52.470410993300391</v>
      </c>
    </row>
    <row r="32" spans="1:5" ht="14.25" customHeight="1">
      <c r="A32" s="27" t="s">
        <v>55</v>
      </c>
      <c r="B32" s="24" t="s">
        <v>56</v>
      </c>
      <c r="C32" s="25">
        <v>0</v>
      </c>
      <c r="D32" s="25">
        <v>0</v>
      </c>
      <c r="E32" s="26">
        <v>0</v>
      </c>
    </row>
    <row r="33" spans="1:5" ht="15">
      <c r="A33" s="19" t="s">
        <v>57</v>
      </c>
      <c r="B33" s="20" t="s">
        <v>58</v>
      </c>
      <c r="C33" s="21">
        <v>154.1</v>
      </c>
      <c r="D33" s="21">
        <v>292.89999999999998</v>
      </c>
      <c r="E33" s="22">
        <f>SUM(D33/C33*100)</f>
        <v>190.07138221933809</v>
      </c>
    </row>
    <row r="34" spans="1:5" ht="15" customHeight="1">
      <c r="A34" s="19" t="s">
        <v>59</v>
      </c>
      <c r="B34" s="20" t="s">
        <v>60</v>
      </c>
      <c r="C34" s="21">
        <v>494.23</v>
      </c>
      <c r="D34" s="21">
        <v>546.02</v>
      </c>
      <c r="E34" s="22">
        <f>SUM(D34/C34*100)</f>
        <v>110.47892681545028</v>
      </c>
    </row>
    <row r="35" spans="1:5" ht="15">
      <c r="A35" s="19" t="s">
        <v>61</v>
      </c>
      <c r="B35" s="20" t="s">
        <v>62</v>
      </c>
      <c r="C35" s="21">
        <f>SUM(C36:C38)</f>
        <v>0</v>
      </c>
      <c r="D35" s="21">
        <f>SUM(D36:D38)</f>
        <v>52.01</v>
      </c>
      <c r="E35" s="22">
        <v>0</v>
      </c>
    </row>
    <row r="36" spans="1:5" ht="15">
      <c r="A36" s="27" t="s">
        <v>63</v>
      </c>
      <c r="B36" s="24" t="s">
        <v>64</v>
      </c>
      <c r="C36" s="25">
        <v>0</v>
      </c>
      <c r="D36" s="25">
        <v>0</v>
      </c>
      <c r="E36" s="26">
        <v>0</v>
      </c>
    </row>
    <row r="37" spans="1:5" ht="15" customHeight="1">
      <c r="A37" s="27" t="s">
        <v>65</v>
      </c>
      <c r="B37" s="24" t="s">
        <v>66</v>
      </c>
      <c r="C37" s="25">
        <v>0</v>
      </c>
      <c r="D37" s="25">
        <v>0</v>
      </c>
      <c r="E37" s="26">
        <v>0</v>
      </c>
    </row>
    <row r="38" spans="1:5" ht="15">
      <c r="A38" s="27" t="s">
        <v>67</v>
      </c>
      <c r="B38" s="24" t="s">
        <v>62</v>
      </c>
      <c r="C38" s="25">
        <v>0</v>
      </c>
      <c r="D38" s="25">
        <v>52.01</v>
      </c>
      <c r="E38" s="26">
        <v>0</v>
      </c>
    </row>
    <row r="39" spans="1:5" ht="15.75" customHeight="1">
      <c r="A39" s="15" t="s">
        <v>68</v>
      </c>
      <c r="B39" s="28" t="s">
        <v>69</v>
      </c>
      <c r="C39" s="29">
        <f>C40+C47+C48+C46</f>
        <v>451156.31</v>
      </c>
      <c r="D39" s="29">
        <f>D40+D47+D48+D46</f>
        <v>313520.28999999992</v>
      </c>
      <c r="E39" s="18">
        <f>SUM(D39/C39*100)</f>
        <v>69.49260889202678</v>
      </c>
    </row>
    <row r="40" spans="1:5" ht="15" customHeight="1">
      <c r="A40" s="19" t="s">
        <v>70</v>
      </c>
      <c r="B40" s="20" t="s">
        <v>71</v>
      </c>
      <c r="C40" s="21">
        <f>SUM(C41:C45)</f>
        <v>451010.81</v>
      </c>
      <c r="D40" s="21">
        <f>SUM(D41:D45)</f>
        <v>313434.16999999993</v>
      </c>
      <c r="E40" s="22">
        <f>SUM(D40/C40*100)</f>
        <v>69.495932924534543</v>
      </c>
    </row>
    <row r="41" spans="1:5" ht="15">
      <c r="A41" s="23" t="s">
        <v>72</v>
      </c>
      <c r="B41" s="24" t="s">
        <v>73</v>
      </c>
      <c r="C41" s="25">
        <v>169064.6</v>
      </c>
      <c r="D41" s="25">
        <v>137342.29999999999</v>
      </c>
      <c r="E41" s="26">
        <f>D41/C41*100</f>
        <v>81.236580573342962</v>
      </c>
    </row>
    <row r="42" spans="1:5" ht="15">
      <c r="A42" s="27" t="s">
        <v>74</v>
      </c>
      <c r="B42" s="24" t="s">
        <v>75</v>
      </c>
      <c r="C42" s="25">
        <v>80191.27</v>
      </c>
      <c r="D42" s="25">
        <v>35551</v>
      </c>
      <c r="E42" s="26">
        <f>D42/C42*100</f>
        <v>44.332755922184546</v>
      </c>
    </row>
    <row r="43" spans="1:5" ht="15">
      <c r="A43" s="27" t="s">
        <v>76</v>
      </c>
      <c r="B43" s="24" t="s">
        <v>77</v>
      </c>
      <c r="C43" s="25">
        <v>192398.94</v>
      </c>
      <c r="D43" s="25">
        <v>133470.01999999999</v>
      </c>
      <c r="E43" s="26">
        <f>D43/C43*100</f>
        <v>69.371494458337452</v>
      </c>
    </row>
    <row r="44" spans="1:5" ht="15">
      <c r="A44" s="27" t="s">
        <v>78</v>
      </c>
      <c r="B44" s="24" t="s">
        <v>79</v>
      </c>
      <c r="C44" s="25">
        <v>9356</v>
      </c>
      <c r="D44" s="25">
        <v>7070.85</v>
      </c>
      <c r="E44" s="26">
        <f>D44/C44*100</f>
        <v>75.575566481402319</v>
      </c>
    </row>
    <row r="45" spans="1:5" ht="15">
      <c r="A45" s="27" t="s">
        <v>80</v>
      </c>
      <c r="B45" s="24" t="s">
        <v>81</v>
      </c>
      <c r="C45" s="25">
        <v>0</v>
      </c>
      <c r="D45" s="25">
        <v>0</v>
      </c>
      <c r="E45" s="26">
        <v>0</v>
      </c>
    </row>
    <row r="46" spans="1:5" ht="15">
      <c r="A46" s="27" t="s">
        <v>82</v>
      </c>
      <c r="B46" s="24" t="s">
        <v>83</v>
      </c>
      <c r="C46" s="25">
        <v>145.5</v>
      </c>
      <c r="D46" s="25">
        <v>134.16999999999999</v>
      </c>
      <c r="E46" s="26">
        <v>0</v>
      </c>
    </row>
    <row r="47" spans="1:5" ht="15" customHeight="1">
      <c r="A47" s="27" t="s">
        <v>84</v>
      </c>
      <c r="B47" s="24" t="s">
        <v>85</v>
      </c>
      <c r="C47" s="25">
        <v>0</v>
      </c>
      <c r="D47" s="25">
        <v>0</v>
      </c>
      <c r="E47" s="26">
        <v>0</v>
      </c>
    </row>
    <row r="48" spans="1:5" ht="14.25" customHeight="1">
      <c r="A48" s="30" t="s">
        <v>86</v>
      </c>
      <c r="B48" s="31" t="s">
        <v>87</v>
      </c>
      <c r="C48" s="32">
        <v>0</v>
      </c>
      <c r="D48" s="32">
        <v>-48.05</v>
      </c>
      <c r="E48" s="26">
        <v>0</v>
      </c>
    </row>
    <row r="49" spans="1:5" ht="14.25">
      <c r="A49" s="33"/>
      <c r="B49" s="34" t="s">
        <v>88</v>
      </c>
      <c r="C49" s="35">
        <f>SUM(C7+C39)</f>
        <v>469648.51899999997</v>
      </c>
      <c r="D49" s="35">
        <f>SUM(D7+D39)</f>
        <v>327086.49999999994</v>
      </c>
      <c r="E49" s="36">
        <f>SUM(D49/C49*100)</f>
        <v>69.644955060531117</v>
      </c>
    </row>
    <row r="50" spans="1:5" ht="15.75" thickBot="1">
      <c r="A50" s="37"/>
      <c r="B50" s="38" t="s">
        <v>89</v>
      </c>
      <c r="C50" s="39">
        <f>SUM(C7)</f>
        <v>18492.208999999995</v>
      </c>
      <c r="D50" s="39">
        <f>SUM(D7)</f>
        <v>13566.210000000001</v>
      </c>
      <c r="E50" s="40">
        <f>SUM(D50/C50*100)</f>
        <v>73.361760079609766</v>
      </c>
    </row>
    <row r="51" spans="1:5">
      <c r="A51" s="41" t="s">
        <v>90</v>
      </c>
      <c r="B51" s="41"/>
      <c r="C51" s="41"/>
      <c r="D51" s="41"/>
      <c r="E51" s="4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3"/>
  <sheetViews>
    <sheetView tabSelected="1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2.140625" style="44" customWidth="1"/>
    <col min="2" max="2" width="10.5703125" style="43" customWidth="1"/>
    <col min="3" max="3" width="7" hidden="1" customWidth="1"/>
    <col min="4" max="4" width="11.5703125" customWidth="1"/>
    <col min="5" max="5" width="1.140625" style="42" hidden="1" customWidth="1"/>
    <col min="6" max="6" width="10.42578125" style="42" customWidth="1"/>
    <col min="7" max="7" width="9.5703125" customWidth="1"/>
    <col min="16" max="16" width="7.42578125" customWidth="1"/>
  </cols>
  <sheetData>
    <row r="1" spans="1:16" hidden="1">
      <c r="C1" t="s">
        <v>195</v>
      </c>
      <c r="D1" s="144" t="s">
        <v>194</v>
      </c>
      <c r="E1" s="144"/>
      <c r="F1" s="144"/>
    </row>
    <row r="2" spans="1:16" ht="6" customHeight="1"/>
    <row r="3" spans="1:16">
      <c r="A3" s="142" t="s">
        <v>193</v>
      </c>
      <c r="B3" s="143"/>
      <c r="C3" s="142"/>
      <c r="D3" s="142"/>
      <c r="E3" s="142"/>
      <c r="F3" s="142"/>
    </row>
    <row r="4" spans="1:16">
      <c r="A4" s="142" t="s">
        <v>192</v>
      </c>
      <c r="B4" s="143"/>
      <c r="C4" s="142"/>
      <c r="D4" s="142"/>
      <c r="E4" s="142"/>
      <c r="F4" s="142"/>
    </row>
    <row r="5" spans="1:16" ht="10.5" customHeight="1">
      <c r="A5" s="48"/>
      <c r="B5" s="141"/>
      <c r="C5" s="70"/>
      <c r="D5" s="70"/>
      <c r="E5" s="46"/>
      <c r="F5" s="46"/>
    </row>
    <row r="6" spans="1:16" s="137" customFormat="1" ht="43.5" customHeight="1">
      <c r="A6" s="140"/>
      <c r="B6" s="139" t="s">
        <v>191</v>
      </c>
      <c r="C6" s="139" t="s">
        <v>190</v>
      </c>
      <c r="D6" s="139" t="s">
        <v>189</v>
      </c>
      <c r="E6" s="138" t="s">
        <v>188</v>
      </c>
      <c r="F6" s="138" t="s">
        <v>187</v>
      </c>
    </row>
    <row r="7" spans="1:16" s="124" customFormat="1">
      <c r="A7" s="100" t="s">
        <v>186</v>
      </c>
      <c r="B7" s="99"/>
      <c r="C7" s="126"/>
      <c r="D7" s="126"/>
      <c r="E7" s="136"/>
      <c r="F7" s="136"/>
      <c r="G7" s="125"/>
      <c r="H7" s="125"/>
      <c r="I7" s="125"/>
      <c r="J7" s="125"/>
      <c r="K7" s="125"/>
      <c r="L7" s="127"/>
      <c r="M7" s="127"/>
      <c r="N7" s="127"/>
      <c r="O7" s="127"/>
      <c r="P7" s="127"/>
    </row>
    <row r="8" spans="1:16" s="92" customFormat="1" ht="14.25" customHeight="1">
      <c r="A8" s="135" t="s">
        <v>185</v>
      </c>
      <c r="B8" s="134">
        <f>B10+B11+B12+B14+B15+B16+B17+B18</f>
        <v>48706.7</v>
      </c>
      <c r="C8" s="134">
        <f>C10+C11+C12+C15+C17+C18</f>
        <v>0</v>
      </c>
      <c r="D8" s="134">
        <f>D10+D11+D12+D15+D17+D18+D16+D14</f>
        <v>29970.1</v>
      </c>
      <c r="E8" s="93" t="e">
        <f>D8*100/C8</f>
        <v>#DIV/0!</v>
      </c>
      <c r="F8" s="93">
        <f>D8/B8*100</f>
        <v>61.531781048603172</v>
      </c>
      <c r="G8" s="50"/>
      <c r="H8" s="50"/>
      <c r="I8" s="50"/>
      <c r="J8" s="50"/>
      <c r="K8" s="50"/>
      <c r="L8" s="102"/>
      <c r="M8" s="102"/>
      <c r="N8" s="102"/>
      <c r="O8" s="102"/>
      <c r="P8" s="102"/>
    </row>
    <row r="9" spans="1:16" ht="15.75" hidden="1" customHeight="1">
      <c r="A9" s="69" t="s">
        <v>99</v>
      </c>
      <c r="B9" s="133">
        <f>B13+B19</f>
        <v>0</v>
      </c>
      <c r="C9" s="133">
        <f>C13+C19</f>
        <v>0</v>
      </c>
      <c r="D9" s="133">
        <f>D13+D19</f>
        <v>0</v>
      </c>
      <c r="E9" s="60" t="e">
        <f>#REF!+E13+#REF!</f>
        <v>#REF!</v>
      </c>
      <c r="F9" s="58" t="e">
        <f>D9/B9*100</f>
        <v>#DIV/0!</v>
      </c>
    </row>
    <row r="10" spans="1:16" s="70" customFormat="1" ht="38.25">
      <c r="A10" s="63" t="s">
        <v>184</v>
      </c>
      <c r="B10" s="132">
        <v>982.8</v>
      </c>
      <c r="C10" s="89"/>
      <c r="D10" s="88">
        <v>678.1</v>
      </c>
      <c r="E10" s="88" t="e">
        <f>D10*100/C10</f>
        <v>#DIV/0!</v>
      </c>
      <c r="F10" s="58">
        <f>D10/B10*100</f>
        <v>68.996743996744001</v>
      </c>
    </row>
    <row r="11" spans="1:16" s="70" customFormat="1" ht="51">
      <c r="A11" s="63" t="s">
        <v>183</v>
      </c>
      <c r="B11" s="90" t="s">
        <v>182</v>
      </c>
      <c r="C11" s="89"/>
      <c r="D11" s="88">
        <v>2421</v>
      </c>
      <c r="E11" s="88" t="e">
        <f>D11*100/C11</f>
        <v>#DIV/0!</v>
      </c>
      <c r="F11" s="58">
        <f>D11/B11*100</f>
        <v>68.409155128567392</v>
      </c>
    </row>
    <row r="12" spans="1:16" s="70" customFormat="1" ht="52.5" customHeight="1">
      <c r="A12" s="63" t="s">
        <v>181</v>
      </c>
      <c r="B12" s="90" t="s">
        <v>180</v>
      </c>
      <c r="C12" s="89"/>
      <c r="D12" s="88">
        <v>11872.7</v>
      </c>
      <c r="E12" s="88" t="e">
        <f>D12*100/C12</f>
        <v>#DIV/0!</v>
      </c>
      <c r="F12" s="58">
        <f>D12/B12*100</f>
        <v>66.584599854186536</v>
      </c>
    </row>
    <row r="13" spans="1:16" hidden="1">
      <c r="A13" s="69" t="s">
        <v>99</v>
      </c>
      <c r="B13" s="62"/>
      <c r="C13" s="61"/>
      <c r="D13" s="61"/>
      <c r="E13" s="85" t="e">
        <f>D13*100/C13</f>
        <v>#DIV/0!</v>
      </c>
      <c r="F13" s="58" t="e">
        <f>D13/B13*100</f>
        <v>#DIV/0!</v>
      </c>
    </row>
    <row r="14" spans="1:16" s="70" customFormat="1">
      <c r="A14" s="63" t="s">
        <v>179</v>
      </c>
      <c r="B14" s="90" t="s">
        <v>178</v>
      </c>
      <c r="C14" s="89"/>
      <c r="D14" s="89">
        <v>1.5</v>
      </c>
      <c r="E14" s="88" t="e">
        <f>D14*100/C14</f>
        <v>#DIV/0!</v>
      </c>
      <c r="F14" s="58">
        <f>D14/B14*100</f>
        <v>100</v>
      </c>
    </row>
    <row r="15" spans="1:16" s="70" customFormat="1" ht="39" customHeight="1">
      <c r="A15" s="63" t="s">
        <v>177</v>
      </c>
      <c r="B15" s="90" t="s">
        <v>176</v>
      </c>
      <c r="C15" s="89"/>
      <c r="D15" s="89">
        <v>4348.2</v>
      </c>
      <c r="E15" s="88" t="e">
        <f>D15*100/C15</f>
        <v>#DIV/0!</v>
      </c>
      <c r="F15" s="58">
        <f>D15/B15*100</f>
        <v>70.084781277199312</v>
      </c>
    </row>
    <row r="16" spans="1:16" s="70" customFormat="1" ht="26.25" hidden="1" customHeight="1">
      <c r="A16" s="63" t="s">
        <v>175</v>
      </c>
      <c r="B16" s="90"/>
      <c r="C16" s="89"/>
      <c r="D16" s="89"/>
      <c r="E16" s="88" t="e">
        <f>D16*100/C16</f>
        <v>#DIV/0!</v>
      </c>
      <c r="F16" s="58" t="e">
        <f>D16/B16*100</f>
        <v>#DIV/0!</v>
      </c>
    </row>
    <row r="17" spans="1:16" s="70" customFormat="1">
      <c r="A17" s="63" t="s">
        <v>174</v>
      </c>
      <c r="B17" s="90" t="s">
        <v>173</v>
      </c>
      <c r="C17" s="89"/>
      <c r="D17" s="89"/>
      <c r="E17" s="88" t="e">
        <f>D17*100/C17</f>
        <v>#DIV/0!</v>
      </c>
      <c r="F17" s="58">
        <f>D17/B17*100</f>
        <v>0</v>
      </c>
    </row>
    <row r="18" spans="1:16" s="70" customFormat="1">
      <c r="A18" s="63" t="s">
        <v>172</v>
      </c>
      <c r="B18" s="90" t="s">
        <v>171</v>
      </c>
      <c r="C18" s="89"/>
      <c r="D18" s="89">
        <v>10648.6</v>
      </c>
      <c r="E18" s="88" t="e">
        <f>D18*100/C18</f>
        <v>#DIV/0!</v>
      </c>
      <c r="F18" s="58">
        <f>D18/B18*100</f>
        <v>53.114992867190068</v>
      </c>
    </row>
    <row r="19" spans="1:16" ht="15" hidden="1" customHeight="1">
      <c r="A19" s="69" t="s">
        <v>99</v>
      </c>
      <c r="B19" s="62"/>
      <c r="C19" s="61"/>
      <c r="D19" s="61"/>
      <c r="E19" s="85" t="e">
        <f>D19*100/C19</f>
        <v>#DIV/0!</v>
      </c>
      <c r="F19" s="58" t="e">
        <f>D19/B19*100</f>
        <v>#DIV/0!</v>
      </c>
    </row>
    <row r="20" spans="1:16">
      <c r="A20" s="100" t="s">
        <v>170</v>
      </c>
      <c r="B20" s="99"/>
      <c r="C20" s="98"/>
      <c r="D20" s="98"/>
      <c r="E20" s="98"/>
      <c r="F20" s="98"/>
    </row>
    <row r="21" spans="1:16">
      <c r="A21" s="131" t="s">
        <v>169</v>
      </c>
      <c r="B21" s="104" t="str">
        <f>B22</f>
        <v>722,7</v>
      </c>
      <c r="C21" s="104">
        <f>C22</f>
        <v>0</v>
      </c>
      <c r="D21" s="103">
        <f>D22</f>
        <v>536.9</v>
      </c>
      <c r="E21" s="130" t="e">
        <f>D21*100/C21</f>
        <v>#DIV/0!</v>
      </c>
      <c r="F21" s="93">
        <f>D21/B21*100</f>
        <v>74.290853742908524</v>
      </c>
    </row>
    <row r="22" spans="1:16">
      <c r="A22" s="63" t="s">
        <v>168</v>
      </c>
      <c r="B22" s="62" t="s">
        <v>167</v>
      </c>
      <c r="C22" s="61"/>
      <c r="D22" s="61">
        <v>536.9</v>
      </c>
      <c r="E22" s="85"/>
      <c r="F22" s="71">
        <f>D22/B22*100</f>
        <v>74.290853742908524</v>
      </c>
    </row>
    <row r="23" spans="1:16" hidden="1">
      <c r="A23" s="69" t="s">
        <v>166</v>
      </c>
      <c r="B23" s="62"/>
      <c r="C23" s="61"/>
      <c r="D23" s="61"/>
      <c r="E23" s="85"/>
      <c r="F23" s="58"/>
    </row>
    <row r="24" spans="1:16" s="86" customFormat="1" ht="25.5">
      <c r="A24" s="100" t="s">
        <v>165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164</v>
      </c>
      <c r="B25" s="103">
        <f>B26+B27</f>
        <v>2300.2999999999997</v>
      </c>
      <c r="C25" s="103">
        <f>C26+C27</f>
        <v>0</v>
      </c>
      <c r="D25" s="103">
        <f>D26+D27</f>
        <v>1321.8999999999999</v>
      </c>
      <c r="E25" s="93" t="e">
        <f>D25*100/C25</f>
        <v>#DIV/0!</v>
      </c>
      <c r="F25" s="93">
        <f>D25/B25*100</f>
        <v>57.466417423814285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6" t="s">
        <v>163</v>
      </c>
      <c r="B26" s="129" t="s">
        <v>162</v>
      </c>
      <c r="C26" s="129"/>
      <c r="D26" s="129" t="s">
        <v>161</v>
      </c>
      <c r="E26" s="71"/>
      <c r="F26" s="71">
        <f>D26/B26*100</f>
        <v>55.950765652258184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70" customFormat="1" ht="17.25" customHeight="1">
      <c r="A27" s="63" t="s">
        <v>160</v>
      </c>
      <c r="B27" s="62" t="s">
        <v>159</v>
      </c>
      <c r="C27" s="128"/>
      <c r="D27" s="128">
        <v>167.3</v>
      </c>
      <c r="E27" s="88"/>
      <c r="F27" s="71">
        <f>D27/B27*100</f>
        <v>70.680185889311375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4" customFormat="1">
      <c r="A28" s="100" t="s">
        <v>158</v>
      </c>
      <c r="B28" s="99"/>
      <c r="C28" s="126"/>
      <c r="D28" s="126"/>
      <c r="E28" s="97"/>
      <c r="F28" s="9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 s="92" customFormat="1" ht="13.5" customHeight="1">
      <c r="A29" s="95" t="s">
        <v>157</v>
      </c>
      <c r="B29" s="104">
        <f>B30+B31+B33+B32</f>
        <v>26058.1</v>
      </c>
      <c r="C29" s="104">
        <f>C30+C31+C33+C32</f>
        <v>0</v>
      </c>
      <c r="D29" s="104">
        <f>D30+D31+D33+D32</f>
        <v>9530.8000000000011</v>
      </c>
      <c r="E29" s="93" t="e">
        <f>D29*100/C29</f>
        <v>#DIV/0!</v>
      </c>
      <c r="F29" s="93">
        <f>D29/B29*100</f>
        <v>36.57519159109836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70" customFormat="1" ht="16.5" customHeight="1">
      <c r="A30" s="63" t="s">
        <v>156</v>
      </c>
      <c r="B30" s="90" t="s">
        <v>155</v>
      </c>
      <c r="C30" s="89"/>
      <c r="D30" s="89">
        <v>1850.5</v>
      </c>
      <c r="E30" s="88" t="e">
        <f>D30*100/C30</f>
        <v>#DIV/0!</v>
      </c>
      <c r="F30" s="58">
        <f>D30/B30*100</f>
        <v>68.253909707878435</v>
      </c>
      <c r="G30" s="50"/>
      <c r="H30" s="50"/>
      <c r="I30" s="50"/>
      <c r="J30" s="50"/>
      <c r="K30" s="50"/>
      <c r="L30" s="50"/>
    </row>
    <row r="31" spans="1:16" s="70" customFormat="1" ht="13.5" customHeight="1">
      <c r="A31" s="63" t="s">
        <v>154</v>
      </c>
      <c r="B31" s="90" t="s">
        <v>153</v>
      </c>
      <c r="C31" s="89"/>
      <c r="D31" s="89">
        <v>6324.3</v>
      </c>
      <c r="E31" s="88" t="e">
        <f>D31*100/C31</f>
        <v>#DIV/0!</v>
      </c>
      <c r="F31" s="58">
        <f>D31/B31*100</f>
        <v>74.884552537476026</v>
      </c>
      <c r="G31" s="50"/>
      <c r="H31" s="50"/>
      <c r="I31" s="50"/>
      <c r="J31" s="50"/>
      <c r="K31" s="50"/>
      <c r="L31" s="50"/>
    </row>
    <row r="32" spans="1:16" s="70" customFormat="1" ht="13.5" customHeight="1">
      <c r="A32" s="63" t="s">
        <v>152</v>
      </c>
      <c r="B32" s="90" t="s">
        <v>151</v>
      </c>
      <c r="C32" s="89"/>
      <c r="D32" s="88">
        <v>1072.7</v>
      </c>
      <c r="E32" s="88" t="e">
        <f>D32*100/C32</f>
        <v>#DIV/0!</v>
      </c>
      <c r="F32" s="58">
        <f>D32/B32*100</f>
        <v>10.618374033635906</v>
      </c>
      <c r="G32" s="50"/>
      <c r="H32" s="50"/>
      <c r="I32" s="50"/>
      <c r="J32" s="50"/>
      <c r="K32" s="50"/>
      <c r="L32" s="50"/>
    </row>
    <row r="33" spans="1:24" s="70" customFormat="1">
      <c r="A33" s="63" t="s">
        <v>150</v>
      </c>
      <c r="B33" s="90" t="s">
        <v>149</v>
      </c>
      <c r="C33" s="89"/>
      <c r="D33" s="89">
        <v>283.3</v>
      </c>
      <c r="E33" s="88" t="e">
        <f>D33*100/C33</f>
        <v>#DIV/0!</v>
      </c>
      <c r="F33" s="58">
        <f>D33/B33*100</f>
        <v>5.9030671778629777</v>
      </c>
      <c r="G33" s="50"/>
      <c r="H33" s="50"/>
      <c r="I33" s="50"/>
      <c r="J33" s="50"/>
      <c r="K33" s="50"/>
      <c r="L33" s="50"/>
    </row>
    <row r="34" spans="1:24" s="124" customFormat="1">
      <c r="A34" s="100" t="s">
        <v>148</v>
      </c>
      <c r="B34" s="99"/>
      <c r="C34" s="126"/>
      <c r="D34" s="126"/>
      <c r="E34" s="97"/>
      <c r="F34" s="96"/>
      <c r="G34" s="125"/>
      <c r="H34" s="125"/>
      <c r="I34" s="125"/>
      <c r="J34" s="125"/>
      <c r="K34" s="125"/>
      <c r="L34" s="125"/>
    </row>
    <row r="35" spans="1:24" s="92" customFormat="1" ht="18" customHeight="1">
      <c r="A35" s="95" t="s">
        <v>147</v>
      </c>
      <c r="B35" s="123">
        <f>B36+B37+B38+B39</f>
        <v>44665.599999999991</v>
      </c>
      <c r="C35" s="123">
        <f>C36+C37+C38+C39</f>
        <v>0</v>
      </c>
      <c r="D35" s="123">
        <f>D36+D37+D38+D39</f>
        <v>29091.9</v>
      </c>
      <c r="E35" s="93" t="e">
        <f>D35*100/C35</f>
        <v>#DIV/0!</v>
      </c>
      <c r="F35" s="93">
        <f>D35/B35*100</f>
        <v>65.132674810144735</v>
      </c>
      <c r="G35" s="50"/>
      <c r="H35" s="50"/>
      <c r="I35" s="50"/>
      <c r="J35" s="50"/>
      <c r="K35" s="50"/>
      <c r="L35" s="50"/>
    </row>
    <row r="36" spans="1:24" s="50" customFormat="1">
      <c r="A36" s="121" t="s">
        <v>146</v>
      </c>
      <c r="B36" s="120" t="s">
        <v>145</v>
      </c>
      <c r="C36" s="122"/>
      <c r="D36" s="122">
        <v>20705.7</v>
      </c>
      <c r="E36" s="93" t="e">
        <f>D36*100/C36</f>
        <v>#DIV/0!</v>
      </c>
      <c r="F36" s="58">
        <f>D36/B36*100</f>
        <v>63.925224988808452</v>
      </c>
    </row>
    <row r="37" spans="1:24" s="70" customFormat="1">
      <c r="A37" s="121" t="s">
        <v>144</v>
      </c>
      <c r="B37" s="120" t="s">
        <v>143</v>
      </c>
      <c r="C37" s="89"/>
      <c r="D37" s="88">
        <v>1658.2</v>
      </c>
      <c r="E37" s="88" t="e">
        <f>D37*100/C37</f>
        <v>#DIV/0!</v>
      </c>
      <c r="F37" s="58">
        <f>D37/B37*100</f>
        <v>50.567211515003663</v>
      </c>
      <c r="G37" s="50"/>
      <c r="H37" s="50"/>
      <c r="I37" s="50"/>
      <c r="J37" s="50"/>
      <c r="K37" s="50"/>
      <c r="L37" s="50"/>
    </row>
    <row r="38" spans="1:24" s="70" customFormat="1" ht="15.75" customHeight="1">
      <c r="A38" s="121" t="s">
        <v>142</v>
      </c>
      <c r="B38" s="120" t="s">
        <v>141</v>
      </c>
      <c r="C38" s="89"/>
      <c r="D38" s="89">
        <v>240.9</v>
      </c>
      <c r="E38" s="88"/>
      <c r="F38" s="58">
        <f>D38/B38*100</f>
        <v>35.055296856810244</v>
      </c>
      <c r="G38" s="50"/>
      <c r="H38" s="50"/>
      <c r="I38" s="50"/>
      <c r="J38" s="50"/>
      <c r="K38" s="50"/>
      <c r="L38" s="50"/>
    </row>
    <row r="39" spans="1:24" s="70" customFormat="1" ht="25.5">
      <c r="A39" s="63" t="s">
        <v>140</v>
      </c>
      <c r="B39" s="90" t="s">
        <v>139</v>
      </c>
      <c r="C39" s="89"/>
      <c r="D39" s="88">
        <v>6487.1</v>
      </c>
      <c r="E39" s="88" t="e">
        <f>D39*100/C39</f>
        <v>#DIV/0!</v>
      </c>
      <c r="F39" s="58">
        <f>D39/B39*100</f>
        <v>78.075992634226779</v>
      </c>
      <c r="G39" s="50"/>
      <c r="H39" s="50"/>
      <c r="I39" s="50"/>
      <c r="J39" s="50"/>
      <c r="K39" s="50"/>
      <c r="L39" s="50"/>
    </row>
    <row r="40" spans="1:24" ht="14.25" customHeight="1">
      <c r="A40" s="119" t="s">
        <v>138</v>
      </c>
      <c r="B40" s="118" t="str">
        <f>B41</f>
        <v>1131</v>
      </c>
      <c r="C40" s="118">
        <f>C41</f>
        <v>0</v>
      </c>
      <c r="D40" s="118">
        <f>D41</f>
        <v>0</v>
      </c>
      <c r="E40" s="53"/>
      <c r="F40" s="53"/>
      <c r="G40" s="45"/>
      <c r="H40" s="45"/>
      <c r="I40" s="45"/>
      <c r="J40" s="45"/>
      <c r="K40" s="45"/>
      <c r="L40" s="45"/>
    </row>
    <row r="41" spans="1:24" ht="25.5">
      <c r="A41" s="117" t="s">
        <v>137</v>
      </c>
      <c r="B41" s="116" t="s">
        <v>136</v>
      </c>
      <c r="C41" s="115"/>
      <c r="D41" s="115"/>
      <c r="E41" s="114"/>
      <c r="F41" s="77"/>
      <c r="G41" s="45"/>
      <c r="H41" s="45"/>
      <c r="I41" s="45"/>
      <c r="J41" s="45"/>
      <c r="K41" s="45"/>
      <c r="L41" s="45"/>
    </row>
    <row r="42" spans="1:24" s="86" customFormat="1">
      <c r="A42" s="100" t="s">
        <v>135</v>
      </c>
      <c r="B42" s="56"/>
      <c r="C42" s="98"/>
      <c r="D42" s="98"/>
      <c r="E42" s="97"/>
      <c r="F42" s="9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92" customFormat="1" ht="14.25" customHeight="1">
      <c r="A43" s="95" t="s">
        <v>134</v>
      </c>
      <c r="B43" s="94">
        <f>B46+B49+B55+B52</f>
        <v>212114.1</v>
      </c>
      <c r="C43" s="94">
        <f>C46+C49+C55+C52</f>
        <v>0</v>
      </c>
      <c r="D43" s="94">
        <f>D46+D49+D55+D52</f>
        <v>144932.70000000001</v>
      </c>
      <c r="E43" s="93" t="e">
        <f>D43*100/C43</f>
        <v>#DIV/0!</v>
      </c>
      <c r="F43" s="93">
        <f>D43/B43*100</f>
        <v>68.327706644678514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idden="1">
      <c r="A44" s="69" t="s">
        <v>100</v>
      </c>
      <c r="B44" s="91" t="e">
        <f>B47+B50+#REF!+B53</f>
        <v>#REF!</v>
      </c>
      <c r="C44" s="91" t="e">
        <f>C47+C50+#REF!+C53</f>
        <v>#REF!</v>
      </c>
      <c r="D44" s="91" t="e">
        <f>D47+D50+#REF!+D53</f>
        <v>#REF!</v>
      </c>
      <c r="E44" s="113" t="e">
        <f>D44*100/C44</f>
        <v>#REF!</v>
      </c>
      <c r="F44" s="58" t="e">
        <f>D44/B44*100</f>
        <v>#REF!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idden="1">
      <c r="A45" s="69" t="s">
        <v>99</v>
      </c>
      <c r="B45" s="91">
        <f>B48+B51+B56+B54</f>
        <v>0</v>
      </c>
      <c r="C45" s="91">
        <f>C48+C51+C56+C54</f>
        <v>0</v>
      </c>
      <c r="D45" s="91">
        <f>D48+D51+D56+D54</f>
        <v>0</v>
      </c>
      <c r="E45" s="113" t="e">
        <f>D45*100/C45</f>
        <v>#DIV/0!</v>
      </c>
      <c r="F45" s="58" t="e">
        <f>D45/B45*100</f>
        <v>#DIV/0!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70" customFormat="1">
      <c r="A46" s="63" t="s">
        <v>133</v>
      </c>
      <c r="B46" s="101">
        <v>30905.4</v>
      </c>
      <c r="C46" s="89"/>
      <c r="D46" s="89">
        <v>20733.2</v>
      </c>
      <c r="E46" s="88" t="e">
        <f>D46*100/C46</f>
        <v>#DIV/0!</v>
      </c>
      <c r="F46" s="58">
        <f>D46/B46*100</f>
        <v>67.086010858943752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idden="1">
      <c r="A47" s="69" t="s">
        <v>100</v>
      </c>
      <c r="B47" s="110"/>
      <c r="C47" s="111"/>
      <c r="D47" s="111"/>
      <c r="E47" s="85" t="e">
        <f>D47*100/C47</f>
        <v>#DIV/0!</v>
      </c>
      <c r="F47" s="58" t="e">
        <f>D47/B47*100</f>
        <v>#DIV/0!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idden="1">
      <c r="A48" s="69" t="s">
        <v>99</v>
      </c>
      <c r="B48" s="110"/>
      <c r="C48" s="111"/>
      <c r="D48" s="111"/>
      <c r="E48" s="85" t="e">
        <f>D48*100/C48</f>
        <v>#DIV/0!</v>
      </c>
      <c r="F48" s="58" t="e">
        <f>D48/B48*100</f>
        <v>#DIV/0!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70" customFormat="1">
      <c r="A49" s="63" t="s">
        <v>132</v>
      </c>
      <c r="B49" s="90" t="s">
        <v>131</v>
      </c>
      <c r="C49" s="89"/>
      <c r="D49" s="112">
        <v>115382.8</v>
      </c>
      <c r="E49" s="88" t="e">
        <f>D49*100/C49</f>
        <v>#DIV/0!</v>
      </c>
      <c r="F49" s="58">
        <f>D49/B49*100</f>
        <v>68.44674506193455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idden="1">
      <c r="A50" s="69" t="s">
        <v>100</v>
      </c>
      <c r="B50" s="110"/>
      <c r="C50" s="111"/>
      <c r="D50" s="111"/>
      <c r="E50" s="85" t="e">
        <f>D50*100/C50</f>
        <v>#DIV/0!</v>
      </c>
      <c r="F50" s="58" t="e">
        <f>D50/B50*100</f>
        <v>#DIV/0!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 hidden="1" customHeight="1">
      <c r="A51" s="69" t="s">
        <v>99</v>
      </c>
      <c r="B51" s="110"/>
      <c r="C51" s="111"/>
      <c r="D51" s="111"/>
      <c r="E51" s="85" t="e">
        <f>D51*100/C51</f>
        <v>#DIV/0!</v>
      </c>
      <c r="F51" s="58" t="e">
        <f>D51/B51*100</f>
        <v>#DIV/0!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25" customHeight="1">
      <c r="A52" s="63" t="s">
        <v>130</v>
      </c>
      <c r="B52" s="90" t="s">
        <v>129</v>
      </c>
      <c r="C52" s="89"/>
      <c r="D52" s="89">
        <v>2525.5</v>
      </c>
      <c r="E52" s="85" t="e">
        <f>D52*100/C52</f>
        <v>#DIV/0!</v>
      </c>
      <c r="F52" s="58">
        <f>D52/B52*100</f>
        <v>81.273733668018281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2.75" hidden="1" customHeight="1">
      <c r="A53" s="69" t="s">
        <v>100</v>
      </c>
      <c r="B53" s="110"/>
      <c r="C53" s="109"/>
      <c r="D53" s="109"/>
      <c r="E53" s="85"/>
      <c r="F53" s="58" t="e">
        <f>D53/B53*100</f>
        <v>#DIV/0!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2.75" hidden="1" customHeight="1">
      <c r="A54" s="69" t="s">
        <v>99</v>
      </c>
      <c r="B54" s="110"/>
      <c r="C54" s="109"/>
      <c r="D54" s="109"/>
      <c r="E54" s="85"/>
      <c r="F54" s="58" t="e">
        <f>D54/B54*100</f>
        <v>#DIV/0!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70" customFormat="1" ht="14.25" customHeight="1">
      <c r="A55" s="63" t="s">
        <v>128</v>
      </c>
      <c r="B55" s="90" t="s">
        <v>127</v>
      </c>
      <c r="C55" s="89"/>
      <c r="D55" s="88">
        <v>6291.2</v>
      </c>
      <c r="E55" s="88" t="e">
        <f>D55*100/C55</f>
        <v>#DIV/0!</v>
      </c>
      <c r="F55" s="58">
        <f>D55/B55*100</f>
        <v>66.027161478558384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idden="1">
      <c r="A56" s="69" t="s">
        <v>99</v>
      </c>
      <c r="B56" s="62"/>
      <c r="C56" s="61"/>
      <c r="D56" s="61"/>
      <c r="E56" s="85" t="e">
        <f>D56*100/C56</f>
        <v>#DIV/0!</v>
      </c>
      <c r="F56" s="58" t="e">
        <f>D56/B56*100</f>
        <v>#DIV/0!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86" customFormat="1">
      <c r="A57" s="100" t="s">
        <v>126</v>
      </c>
      <c r="B57" s="99"/>
      <c r="C57" s="98"/>
      <c r="D57" s="98"/>
      <c r="E57" s="97"/>
      <c r="F57" s="9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92" customFormat="1">
      <c r="A58" s="95" t="s">
        <v>125</v>
      </c>
      <c r="B58" s="108">
        <f>B61+B64</f>
        <v>23235</v>
      </c>
      <c r="C58" s="107">
        <f>C61+C64</f>
        <v>0</v>
      </c>
      <c r="D58" s="93">
        <f>D61+D64</f>
        <v>15662</v>
      </c>
      <c r="E58" s="93" t="e">
        <f>D58*100/C58</f>
        <v>#DIV/0!</v>
      </c>
      <c r="F58" s="93">
        <f>D58/B58*100</f>
        <v>67.406929201635464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idden="1">
      <c r="A59" s="69" t="s">
        <v>100</v>
      </c>
      <c r="B59" s="61" t="e">
        <f>B62+#REF!</f>
        <v>#REF!</v>
      </c>
      <c r="C59" s="61" t="e">
        <f>C62+#REF!</f>
        <v>#REF!</v>
      </c>
      <c r="D59" s="60" t="e">
        <f>D62+#REF!</f>
        <v>#REF!</v>
      </c>
      <c r="E59" s="85" t="e">
        <f>D59*100/C59</f>
        <v>#REF!</v>
      </c>
      <c r="F59" s="58" t="e">
        <f>D59/B59*100</f>
        <v>#REF!</v>
      </c>
      <c r="G59" s="45"/>
      <c r="H59" s="45"/>
      <c r="I59" s="45"/>
      <c r="J59" s="45"/>
      <c r="K59" s="45"/>
      <c r="L59" s="45"/>
      <c r="Q59" s="45"/>
      <c r="R59" s="45"/>
      <c r="S59" s="45"/>
      <c r="T59" s="45"/>
      <c r="U59" s="45"/>
      <c r="V59" s="45"/>
      <c r="W59" s="45"/>
      <c r="X59" s="45"/>
    </row>
    <row r="60" spans="1:24" hidden="1">
      <c r="A60" s="69" t="s">
        <v>99</v>
      </c>
      <c r="B60" s="106">
        <f>B63</f>
        <v>0</v>
      </c>
      <c r="C60" s="106">
        <f>C63</f>
        <v>0</v>
      </c>
      <c r="D60" s="105">
        <f>D63</f>
        <v>0</v>
      </c>
      <c r="E60" s="85" t="e">
        <f>D60*100/C60</f>
        <v>#DIV/0!</v>
      </c>
      <c r="F60" s="58" t="e">
        <f>D60/B60*100</f>
        <v>#DIV/0!</v>
      </c>
      <c r="G60" s="45"/>
      <c r="H60" s="45"/>
      <c r="I60" s="45"/>
      <c r="J60" s="45"/>
      <c r="K60" s="45"/>
      <c r="L60" s="45"/>
    </row>
    <row r="61" spans="1:24" s="70" customFormat="1">
      <c r="A61" s="63" t="s">
        <v>124</v>
      </c>
      <c r="B61" s="90" t="s">
        <v>123</v>
      </c>
      <c r="C61" s="89"/>
      <c r="D61" s="88">
        <v>14055</v>
      </c>
      <c r="E61" s="88" t="e">
        <f>D61*100/C61</f>
        <v>#DIV/0!</v>
      </c>
      <c r="F61" s="58">
        <f>D61/B61*100</f>
        <v>67.627713168037189</v>
      </c>
      <c r="G61" s="50"/>
      <c r="H61" s="50"/>
      <c r="I61" s="50"/>
      <c r="J61" s="50"/>
      <c r="K61" s="50"/>
      <c r="L61" s="50"/>
    </row>
    <row r="62" spans="1:24" hidden="1">
      <c r="A62" s="69" t="s">
        <v>100</v>
      </c>
      <c r="B62" s="68"/>
      <c r="C62" s="67"/>
      <c r="D62" s="67"/>
      <c r="E62" s="85" t="e">
        <f>D62*100/C62</f>
        <v>#DIV/0!</v>
      </c>
      <c r="F62" s="58" t="e">
        <f>D62/B62*100</f>
        <v>#DIV/0!</v>
      </c>
      <c r="G62" s="45"/>
      <c r="H62" s="45"/>
      <c r="I62" s="45"/>
      <c r="J62" s="45"/>
      <c r="K62" s="45"/>
      <c r="L62" s="45"/>
    </row>
    <row r="63" spans="1:24" hidden="1">
      <c r="A63" s="69" t="s">
        <v>99</v>
      </c>
      <c r="B63" s="68"/>
      <c r="C63" s="67"/>
      <c r="D63" s="67"/>
      <c r="E63" s="85" t="e">
        <f>D63*100/C63</f>
        <v>#DIV/0!</v>
      </c>
      <c r="F63" s="58" t="e">
        <f>D63/B63*100</f>
        <v>#DIV/0!</v>
      </c>
      <c r="G63" s="45"/>
      <c r="H63" s="45"/>
      <c r="I63" s="45"/>
      <c r="J63" s="45"/>
      <c r="K63" s="45"/>
      <c r="L63" s="45"/>
    </row>
    <row r="64" spans="1:24" s="70" customFormat="1" ht="25.5">
      <c r="A64" s="63" t="s">
        <v>122</v>
      </c>
      <c r="B64" s="90" t="s">
        <v>121</v>
      </c>
      <c r="C64" s="89"/>
      <c r="D64" s="89">
        <v>1607</v>
      </c>
      <c r="E64" s="88" t="e">
        <f>D64*100/C64</f>
        <v>#DIV/0!</v>
      </c>
      <c r="F64" s="58">
        <f>D64/B64*100</f>
        <v>65.535663309000441</v>
      </c>
      <c r="G64" s="50"/>
      <c r="H64" s="50"/>
      <c r="I64" s="50"/>
      <c r="J64" s="50"/>
      <c r="K64" s="50"/>
      <c r="L64" s="50"/>
    </row>
    <row r="65" spans="1:23" s="86" customFormat="1">
      <c r="A65" s="100" t="s">
        <v>120</v>
      </c>
      <c r="B65" s="99"/>
      <c r="C65" s="98"/>
      <c r="D65" s="98"/>
      <c r="E65" s="97"/>
      <c r="F65" s="96"/>
      <c r="G65" s="45"/>
      <c r="H65" s="45"/>
      <c r="I65" s="45"/>
      <c r="J65" s="45"/>
      <c r="K65" s="45"/>
      <c r="L65" s="45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3" s="92" customFormat="1">
      <c r="A66" s="95" t="s">
        <v>119</v>
      </c>
      <c r="B66" s="103">
        <f>B67</f>
        <v>128</v>
      </c>
      <c r="C66" s="104">
        <f>C67</f>
        <v>0</v>
      </c>
      <c r="D66" s="103">
        <f>D67</f>
        <v>128</v>
      </c>
      <c r="E66" s="93" t="e">
        <f>D66*100/C66</f>
        <v>#DIV/0!</v>
      </c>
      <c r="F66" s="93">
        <f>D66/B66*100</f>
        <v>100</v>
      </c>
      <c r="G66" s="50"/>
      <c r="H66" s="50"/>
      <c r="I66" s="50"/>
      <c r="J66" s="50"/>
      <c r="K66" s="50"/>
      <c r="L66" s="50"/>
      <c r="M66" s="102"/>
      <c r="N66" s="102"/>
      <c r="O66" s="102"/>
      <c r="P66" s="102"/>
      <c r="Q66" s="102"/>
      <c r="R66" s="102"/>
      <c r="S66" s="102"/>
      <c r="T66" s="102"/>
      <c r="U66" s="102"/>
      <c r="V66" s="102"/>
    </row>
    <row r="67" spans="1:23" s="70" customFormat="1" ht="14.25" customHeight="1">
      <c r="A67" s="63" t="s">
        <v>118</v>
      </c>
      <c r="B67" s="101">
        <v>128</v>
      </c>
      <c r="C67" s="89"/>
      <c r="D67" s="88">
        <v>128</v>
      </c>
      <c r="E67" s="88" t="e">
        <f>D67*100/C67</f>
        <v>#DIV/0!</v>
      </c>
      <c r="F67" s="58">
        <f>D67/B67*100</f>
        <v>100</v>
      </c>
      <c r="G67" s="50"/>
      <c r="H67" s="50"/>
      <c r="I67" s="50"/>
      <c r="J67" s="50"/>
      <c r="K67" s="50"/>
      <c r="L67" s="50"/>
    </row>
    <row r="68" spans="1:23" s="86" customFormat="1">
      <c r="A68" s="100" t="s">
        <v>117</v>
      </c>
      <c r="B68" s="99"/>
      <c r="C68" s="98"/>
      <c r="D68" s="98"/>
      <c r="E68" s="97"/>
      <c r="F68" s="96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s="92" customFormat="1">
      <c r="A69" s="95" t="s">
        <v>116</v>
      </c>
      <c r="B69" s="94">
        <f>B72+B73+B76+B78+B77</f>
        <v>45277.5</v>
      </c>
      <c r="C69" s="94">
        <f>C72+C73+C76+C78+C77</f>
        <v>0</v>
      </c>
      <c r="D69" s="94">
        <f>D72+D73+D76+D78+D77</f>
        <v>30319.5</v>
      </c>
      <c r="E69" s="93" t="e">
        <f>D69*100/C69</f>
        <v>#DIV/0!</v>
      </c>
      <c r="F69" s="93">
        <f>D69/B69*100</f>
        <v>66.963723703826403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idden="1">
      <c r="A70" s="69" t="s">
        <v>100</v>
      </c>
      <c r="B70" s="60">
        <f>B74+B79</f>
        <v>0</v>
      </c>
      <c r="C70" s="91">
        <f>C74+C79</f>
        <v>0</v>
      </c>
      <c r="D70" s="60">
        <f>D74+D79</f>
        <v>0</v>
      </c>
      <c r="E70" s="85" t="e">
        <f>D70*100/C70</f>
        <v>#DIV/0!</v>
      </c>
      <c r="F70" s="58" t="e">
        <f>D70/B70*100</f>
        <v>#DIV/0!</v>
      </c>
      <c r="G70" s="45"/>
      <c r="H70" s="45"/>
      <c r="I70" s="45"/>
      <c r="J70" s="45"/>
      <c r="K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idden="1">
      <c r="A71" s="69" t="s">
        <v>99</v>
      </c>
      <c r="B71" s="60">
        <f>B75+B80</f>
        <v>0</v>
      </c>
      <c r="C71" s="91">
        <f>C75+C80</f>
        <v>0</v>
      </c>
      <c r="D71" s="60">
        <f>D75+D80</f>
        <v>0</v>
      </c>
      <c r="E71" s="85" t="e">
        <f>D71*100/C71</f>
        <v>#DIV/0!</v>
      </c>
      <c r="F71" s="58" t="e">
        <f>D71/B71*100</f>
        <v>#DIV/0!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s="70" customFormat="1">
      <c r="A72" s="63" t="s">
        <v>115</v>
      </c>
      <c r="B72" s="90" t="s">
        <v>114</v>
      </c>
      <c r="C72" s="89"/>
      <c r="D72" s="89">
        <v>360.6</v>
      </c>
      <c r="E72" s="88" t="e">
        <f>D72*100/C72</f>
        <v>#DIV/0!</v>
      </c>
      <c r="F72" s="58">
        <f>D72/B72*100</f>
        <v>55.476923076923079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s="70" customFormat="1">
      <c r="A73" s="63" t="s">
        <v>113</v>
      </c>
      <c r="B73" s="90" t="s">
        <v>112</v>
      </c>
      <c r="C73" s="89"/>
      <c r="D73" s="88">
        <v>20979.4</v>
      </c>
      <c r="E73" s="88" t="e">
        <f>D73*100/C73</f>
        <v>#DIV/0!</v>
      </c>
      <c r="F73" s="58">
        <f>D73/B73*100</f>
        <v>70.989070483538057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idden="1">
      <c r="A74" s="69" t="s">
        <v>100</v>
      </c>
      <c r="B74" s="73"/>
      <c r="C74" s="72"/>
      <c r="D74" s="72"/>
      <c r="E74" s="85" t="e">
        <f>D74*100/C74</f>
        <v>#DIV/0!</v>
      </c>
      <c r="F74" s="58" t="e">
        <f>D74/B74*100</f>
        <v>#DIV/0!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idden="1">
      <c r="A75" s="69" t="s">
        <v>99</v>
      </c>
      <c r="B75" s="73"/>
      <c r="C75" s="72"/>
      <c r="D75" s="72"/>
      <c r="E75" s="85" t="e">
        <f>D75*100/C75</f>
        <v>#DIV/0!</v>
      </c>
      <c r="F75" s="58" t="e">
        <f>D75/B75*100</f>
        <v>#DIV/0!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s="70" customFormat="1">
      <c r="A76" s="63" t="s">
        <v>111</v>
      </c>
      <c r="B76" s="90" t="s">
        <v>110</v>
      </c>
      <c r="C76" s="89"/>
      <c r="D76" s="89">
        <v>5310.5</v>
      </c>
      <c r="E76" s="88" t="e">
        <f>D76*100/C76</f>
        <v>#DIV/0!</v>
      </c>
      <c r="F76" s="58">
        <f>D76/B76*100</f>
        <v>58.350730688935279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s="70" customFormat="1" ht="14.25" customHeight="1">
      <c r="A77" s="63" t="s">
        <v>109</v>
      </c>
      <c r="B77" s="90" t="s">
        <v>108</v>
      </c>
      <c r="C77" s="89"/>
      <c r="D77" s="89">
        <v>414.7</v>
      </c>
      <c r="E77" s="88" t="e">
        <f>D77*100/C77</f>
        <v>#DIV/0!</v>
      </c>
      <c r="F77" s="58">
        <f>D77/B77*100</f>
        <v>34.033647927780059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s="70" customFormat="1" ht="14.25" customHeight="1">
      <c r="A78" s="63" t="s">
        <v>107</v>
      </c>
      <c r="B78" s="90" t="s">
        <v>106</v>
      </c>
      <c r="C78" s="89"/>
      <c r="D78" s="89">
        <v>3254.3</v>
      </c>
      <c r="E78" s="88" t="e">
        <f>D78*100/C78</f>
        <v>#DIV/0!</v>
      </c>
      <c r="F78" s="58">
        <f>D78/B78*100</f>
        <v>68.439537329127248</v>
      </c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s="86" customFormat="1" ht="12.75" hidden="1" customHeight="1">
      <c r="A79" s="69" t="s">
        <v>100</v>
      </c>
      <c r="B79" s="62"/>
      <c r="C79" s="61"/>
      <c r="D79" s="60"/>
      <c r="E79" s="88" t="e">
        <f>D79*100/C79</f>
        <v>#DIV/0!</v>
      </c>
      <c r="F79" s="58" t="e">
        <f>D79/B79*100</f>
        <v>#DIV/0!</v>
      </c>
      <c r="G79" s="87"/>
      <c r="H79" s="87"/>
      <c r="I79" s="87"/>
      <c r="J79" s="87"/>
      <c r="K79" s="87"/>
      <c r="L79" s="87"/>
      <c r="M79" s="87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ht="14.25" hidden="1" customHeight="1">
      <c r="A80" s="69" t="s">
        <v>99</v>
      </c>
      <c r="B80" s="62"/>
      <c r="C80" s="61"/>
      <c r="D80" s="61"/>
      <c r="E80" s="85" t="e">
        <f>D80*100/C80</f>
        <v>#DIV/0!</v>
      </c>
      <c r="F80" s="58" t="e">
        <f>D80/B80*100</f>
        <v>#DIV/0!</v>
      </c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>
      <c r="A81" s="84" t="s">
        <v>105</v>
      </c>
      <c r="B81" s="83"/>
      <c r="C81" s="82"/>
      <c r="D81" s="82"/>
      <c r="E81" s="54" t="e">
        <f>D81*100/C81</f>
        <v>#DIV/0!</v>
      </c>
      <c r="F81" s="53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>
      <c r="A82" s="81" t="s">
        <v>104</v>
      </c>
      <c r="B82" s="80">
        <f>B84+B83</f>
        <v>4270.7</v>
      </c>
      <c r="C82" s="80">
        <f>C84+C83</f>
        <v>0</v>
      </c>
      <c r="D82" s="79">
        <f>D84+D83</f>
        <v>2267.5</v>
      </c>
      <c r="E82" s="78"/>
      <c r="F82" s="77">
        <f>D82/B82*100</f>
        <v>53.094340506240201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idden="1">
      <c r="A83" s="76" t="s">
        <v>103</v>
      </c>
      <c r="B83" s="75"/>
      <c r="C83" s="75"/>
      <c r="D83" s="75"/>
      <c r="E83" s="59"/>
      <c r="F83" s="71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s="70" customFormat="1" ht="14.25" customHeight="1">
      <c r="A84" s="74" t="s">
        <v>102</v>
      </c>
      <c r="B84" s="73" t="s">
        <v>101</v>
      </c>
      <c r="C84" s="72"/>
      <c r="D84" s="72">
        <v>2267.5</v>
      </c>
      <c r="E84" s="71"/>
      <c r="F84" s="58">
        <f>D84/B84*100</f>
        <v>53.094340506240201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4.25" hidden="1" customHeight="1">
      <c r="A85" s="69" t="s">
        <v>100</v>
      </c>
      <c r="B85" s="68"/>
      <c r="C85" s="67"/>
      <c r="D85" s="67"/>
      <c r="E85" s="59"/>
      <c r="F85" s="66" t="e">
        <f>D85/B85*100</f>
        <v>#DIV/0!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5" hidden="1" customHeight="1">
      <c r="A86" s="69" t="s">
        <v>99</v>
      </c>
      <c r="B86" s="68"/>
      <c r="C86" s="67"/>
      <c r="D86" s="67"/>
      <c r="E86" s="59"/>
      <c r="F86" s="66" t="e">
        <f>D86/B86*100</f>
        <v>#DIV/0!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26.25" customHeight="1">
      <c r="A87" s="57" t="s">
        <v>98</v>
      </c>
      <c r="B87" s="64" t="str">
        <f>B88</f>
        <v>230</v>
      </c>
      <c r="C87" s="65">
        <f>C88</f>
        <v>0</v>
      </c>
      <c r="D87" s="64">
        <f>D88</f>
        <v>42.9</v>
      </c>
      <c r="E87" s="53"/>
      <c r="F87" s="53">
        <f>D87/B87*100</f>
        <v>18.652173913043477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26.25" customHeight="1">
      <c r="A88" s="63" t="s">
        <v>97</v>
      </c>
      <c r="B88" s="62" t="s">
        <v>96</v>
      </c>
      <c r="C88" s="61"/>
      <c r="D88" s="60">
        <v>42.9</v>
      </c>
      <c r="E88" s="59"/>
      <c r="F88" s="58">
        <f>D88/B88*100</f>
        <v>18.652173913043477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38.25">
      <c r="A89" s="57" t="s">
        <v>95</v>
      </c>
      <c r="B89" s="56" t="s">
        <v>94</v>
      </c>
      <c r="C89" s="55"/>
      <c r="D89" s="55">
        <v>49819.8</v>
      </c>
      <c r="E89" s="54"/>
      <c r="F89" s="53">
        <f>D89/B89*100</f>
        <v>75.159877559210145</v>
      </c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s="49" customFormat="1" ht="14.25" customHeight="1">
      <c r="A90" s="52" t="s">
        <v>93</v>
      </c>
      <c r="B90" s="51">
        <f>B8+B21+B25+B29+B35+B43+B58+B66+B69+B82+B87+B89+B40</f>
        <v>475124.80000000005</v>
      </c>
      <c r="C90" s="51">
        <f>C8+C21+C25+C29+C35+C43+C58+C66+C69+C82+C87+C89</f>
        <v>0</v>
      </c>
      <c r="D90" s="51">
        <f>D8+D21+D25+D29+D35+D43+D58+D66+D69+D82+D87+D89</f>
        <v>313624.00000000006</v>
      </c>
      <c r="E90" s="51" t="e">
        <f>E8+E29+E35+E43+E58+E66+E69</f>
        <v>#DIV/0!</v>
      </c>
      <c r="F90" s="51">
        <f>D90/B90*100</f>
        <v>66.008762329392198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12" customHeight="1"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2.75" hidden="1" customHeight="1">
      <c r="A92" s="48" t="s">
        <v>92</v>
      </c>
      <c r="B92" s="47" t="e">
        <f>#REF!+#REF!+#REF!+B44+B59+B70+B85+#REF!</f>
        <v>#REF!</v>
      </c>
      <c r="C92" s="47" t="e">
        <f>#REF!+#REF!+#REF!+C44+C59+C70+C85</f>
        <v>#REF!</v>
      </c>
      <c r="D92" s="47" t="e">
        <f>#REF!+#REF!+#REF!+D44+D59+D70+D85+#REF!</f>
        <v>#REF!</v>
      </c>
      <c r="E92" s="46"/>
      <c r="F92" s="46" t="e">
        <f>D92/B92*100</f>
        <v>#REF!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5" hidden="1" customHeight="1">
      <c r="A93" s="48" t="s">
        <v>91</v>
      </c>
      <c r="B93" s="47">
        <f>B9+B45+B60+B71+B86</f>
        <v>0</v>
      </c>
      <c r="C93" s="47">
        <f>C9+C45+C60+C71+C86</f>
        <v>0</v>
      </c>
      <c r="D93" s="47">
        <f>D9+D45+D60+D71+D86</f>
        <v>0</v>
      </c>
      <c r="E93" s="46"/>
      <c r="F93" s="46" t="e">
        <f>D93/B93*100</f>
        <v>#DIV/0!</v>
      </c>
      <c r="N93" s="45"/>
      <c r="O93" s="45"/>
      <c r="P93" s="45"/>
      <c r="Q93" s="45"/>
      <c r="R93" s="45"/>
      <c r="S93" s="45"/>
      <c r="T93" s="45"/>
      <c r="U93" s="45"/>
      <c r="V93" s="45"/>
      <c r="W93" s="45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2016-10-17T09:35:33Z</dcterms:created>
  <dcterms:modified xsi:type="dcterms:W3CDTF">2016-10-17T09:37:25Z</dcterms:modified>
</cp:coreProperties>
</file>